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fileSharing readOnlyRecommended="1"/>
  <workbookPr codeName="ThisWorkbook"/>
  <mc:AlternateContent xmlns:mc="http://schemas.openxmlformats.org/markup-compatibility/2006">
    <mc:Choice Requires="x15">
      <x15ac:absPath xmlns:x15ac="http://schemas.microsoft.com/office/spreadsheetml/2010/11/ac" url="\\pcfs001.in.nttpc.co.jp\SharedHome2\MSONE-MobileG2\101_モバイル申請書類\25-4_多要素認証\作成中\01_1127リリース_申込書_商用作成\"/>
    </mc:Choice>
  </mc:AlternateContent>
  <xr:revisionPtr revIDLastSave="0" documentId="8_{210BC98E-A4A7-43D7-BA68-310629983139}" xr6:coauthVersionLast="47" xr6:coauthVersionMax="47" xr10:uidLastSave="{00000000-0000-0000-0000-000000000000}"/>
  <workbookProtection workbookAlgorithmName="SHA-512" workbookHashValue="f9TYf1AiF4Fl+Kkv0pqDN8vi/rlORbXw5dY7vKy85zJ1Q79ackGrlZjWUsqG952fL//rOfPuzL+Q32gv7pN34g==" workbookSaltValue="ekUathp3JdKsIx0TuYCjcw==" workbookSpinCount="100000" lockStructure="1"/>
  <bookViews>
    <workbookView xWindow="-120" yWindow="-120" windowWidth="29040" windowHeight="15720" tabRatio="935" xr2:uid="{00000000-000D-0000-FFFF-FFFF00000000}"/>
  </bookViews>
  <sheets>
    <sheet name="初期設定・企業識別子追加" sheetId="40" r:id="rId1"/>
    <sheet name="記入例_初期設定・企業識別子追加" sheetId="76" r:id="rId2"/>
    <sheet name="AtMOSInput(ReadOnly)" sheetId="72" state="hidden" r:id="rId3"/>
    <sheet name="ご利用までの流れ" sheetId="77" r:id="rId4"/>
    <sheet name="料金表" sheetId="81" r:id="rId5"/>
    <sheet name="チップ型SIM料金表" sheetId="80" state="hidden" r:id="rId6"/>
    <sheet name="AtMOSInputUnitPrice(ReadOnly)" sheetId="82" state="hidden" r:id="rId7"/>
    <sheet name="リスト" sheetId="73" state="hidden" r:id="rId8"/>
    <sheet name="ご提供条件説明" sheetId="78" r:id="rId9"/>
    <sheet name="通信機器売買契約条項" sheetId="83" r:id="rId10"/>
    <sheet name="Validation" sheetId="79" state="hidden" r:id="rId11"/>
  </sheets>
  <externalReferences>
    <externalReference r:id="rId12"/>
    <externalReference r:id="rId13"/>
    <externalReference r:id="rId14"/>
    <externalReference r:id="rId15"/>
  </externalReferences>
  <definedNames>
    <definedName name="_xlnm._FilterDatabase" localSheetId="6" hidden="1">'AtMOSInputUnitPrice(ReadOnly)'!$A$1:$H$306</definedName>
    <definedName name="_xlnm.Print_Area" localSheetId="8">ご提供条件説明!$B$2:$O$84</definedName>
    <definedName name="_xlnm.Print_Area" localSheetId="3">ご利用までの流れ!$A$1:$N$24</definedName>
    <definedName name="_xlnm.Print_Area" localSheetId="1">記入例_初期設定・企業識別子追加!$B$2:$AS$79</definedName>
    <definedName name="_xlnm.Print_Area" localSheetId="0">初期設定・企業識別子追加!$B$2:$AS$80</definedName>
    <definedName name="_xlnm.Print_Area" localSheetId="9">通信機器売買契約条項!$A$1:$K$86</definedName>
    <definedName name="拠点名" localSheetId="8">OFFSET('[1]基本 SIV-HighSpeed'!$C$14,,,COUNTA('[1]基本 SIV-HighSpeed'!$C$14:$C$63))</definedName>
    <definedName name="拠点名">OFFSET('[1]基本 SIV-HighSpeed'!$C$14,,,COUNTA('[1]基本 SIV-HighSpeed'!$C$14:$C$63))</definedName>
    <definedName name="選択肢">[2]リスト!$D$1:$E$1</definedName>
    <definedName name="部門名" localSheetId="8">[3]リスト2!$A$1:$A$9</definedName>
    <definedName name="部門名">[4]リスト2!$A$1:$A$9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2" i="72" l="1"/>
  <c r="E53" i="72"/>
  <c r="E54" i="72"/>
  <c r="E55" i="72"/>
  <c r="B8" i="72" l="1"/>
  <c r="E51" i="72"/>
  <c r="E50" i="72"/>
  <c r="E49" i="72"/>
  <c r="E47" i="72"/>
  <c r="E46" i="72"/>
  <c r="E45" i="72"/>
  <c r="E44" i="72"/>
  <c r="E43" i="72"/>
  <c r="E42" i="72"/>
  <c r="E41" i="72"/>
  <c r="E38" i="72"/>
  <c r="E37" i="72"/>
  <c r="E36" i="72"/>
  <c r="E35" i="72"/>
  <c r="E34" i="72"/>
  <c r="E33" i="72"/>
  <c r="E32" i="72"/>
  <c r="E27" i="72"/>
  <c r="E25" i="72"/>
  <c r="E24" i="72"/>
  <c r="E23" i="72"/>
  <c r="E19" i="72"/>
  <c r="E18" i="72"/>
  <c r="E17" i="72"/>
  <c r="E16" i="72"/>
  <c r="E15" i="72"/>
  <c r="E10" i="72"/>
  <c r="B48" i="72" l="1"/>
  <c r="E48" i="72" s="1"/>
  <c r="B20" i="72"/>
  <c r="E20" i="72" s="1"/>
  <c r="E267" i="82"/>
  <c r="B12" i="72"/>
  <c r="E293" i="82" l="1"/>
  <c r="E12" i="72"/>
  <c r="E308" i="82"/>
  <c r="D22" i="81"/>
  <c r="E307" i="82"/>
  <c r="D19" i="81"/>
  <c r="E306" i="82" l="1"/>
  <c r="E305" i="82"/>
  <c r="E299" i="82"/>
  <c r="E298" i="82"/>
  <c r="E295" i="82"/>
  <c r="E292" i="82"/>
  <c r="E288" i="82"/>
  <c r="E283" i="82"/>
  <c r="E275" i="82"/>
  <c r="E274" i="82"/>
  <c r="E273" i="82"/>
  <c r="E272" i="82"/>
  <c r="E270" i="82"/>
  <c r="E268" i="82"/>
  <c r="E262" i="82"/>
  <c r="E260" i="82"/>
  <c r="E259" i="82"/>
  <c r="E258" i="82"/>
  <c r="E257" i="82"/>
  <c r="E256" i="82"/>
  <c r="E255" i="82"/>
  <c r="E254" i="82"/>
  <c r="E253" i="82"/>
  <c r="E252" i="82"/>
  <c r="E251" i="82"/>
  <c r="E249" i="82"/>
  <c r="E248" i="82"/>
  <c r="E247" i="82"/>
  <c r="E246" i="82"/>
  <c r="E245" i="82"/>
  <c r="E244" i="82"/>
  <c r="E243" i="82"/>
  <c r="E242" i="82"/>
  <c r="E241" i="82"/>
  <c r="E240" i="82"/>
  <c r="E239" i="82"/>
  <c r="E3" i="82"/>
  <c r="E269" i="82"/>
  <c r="C99" i="81"/>
  <c r="C255" i="81"/>
  <c r="D255" i="81" s="1"/>
  <c r="C254" i="81"/>
  <c r="D254" i="81" s="1"/>
  <c r="D253" i="81"/>
  <c r="C253" i="81"/>
  <c r="E236" i="82" s="1"/>
  <c r="C252" i="81"/>
  <c r="D252" i="81" s="1"/>
  <c r="C251" i="81"/>
  <c r="E234" i="82" s="1"/>
  <c r="C250" i="81"/>
  <c r="D250" i="81" s="1"/>
  <c r="C249" i="81"/>
  <c r="D249" i="81" s="1"/>
  <c r="C248" i="81"/>
  <c r="E231" i="82" s="1"/>
  <c r="D246" i="81"/>
  <c r="D245" i="81"/>
  <c r="D244" i="81"/>
  <c r="D243" i="81"/>
  <c r="D242" i="81"/>
  <c r="C237" i="81"/>
  <c r="D237" i="81" s="1"/>
  <c r="C236" i="81"/>
  <c r="D236" i="81" s="1"/>
  <c r="C235" i="81"/>
  <c r="E152" i="82" s="1"/>
  <c r="C234" i="81"/>
  <c r="D234" i="81" s="1"/>
  <c r="C233" i="81"/>
  <c r="D233" i="81" s="1"/>
  <c r="C232" i="81"/>
  <c r="E149" i="82" s="1"/>
  <c r="C231" i="81"/>
  <c r="D231" i="81" s="1"/>
  <c r="C230" i="81"/>
  <c r="E147" i="82" s="1"/>
  <c r="C229" i="81"/>
  <c r="D229" i="81" s="1"/>
  <c r="C228" i="81"/>
  <c r="D228" i="81" s="1"/>
  <c r="C227" i="81"/>
  <c r="D227" i="81" s="1"/>
  <c r="C226" i="81"/>
  <c r="E143" i="82" s="1"/>
  <c r="C225" i="81"/>
  <c r="D225" i="81" s="1"/>
  <c r="C224" i="81"/>
  <c r="E141" i="82" s="1"/>
  <c r="C223" i="81"/>
  <c r="D223" i="81" s="1"/>
  <c r="C222" i="81"/>
  <c r="D222" i="81" s="1"/>
  <c r="C221" i="81"/>
  <c r="D221" i="81" s="1"/>
  <c r="C220" i="81"/>
  <c r="E137" i="82" s="1"/>
  <c r="C219" i="81"/>
  <c r="D219" i="81" s="1"/>
  <c r="C218" i="81"/>
  <c r="E135" i="82" s="1"/>
  <c r="C217" i="81"/>
  <c r="D217" i="81" s="1"/>
  <c r="C216" i="81"/>
  <c r="D216" i="81" s="1"/>
  <c r="C215" i="81"/>
  <c r="D215" i="81" s="1"/>
  <c r="C214" i="81"/>
  <c r="E131" i="82" s="1"/>
  <c r="C213" i="81"/>
  <c r="D213" i="81" s="1"/>
  <c r="C212" i="81"/>
  <c r="D212" i="81" s="1"/>
  <c r="C211" i="81"/>
  <c r="E128" i="82" s="1"/>
  <c r="C210" i="81"/>
  <c r="D210" i="81" s="1"/>
  <c r="C209" i="81"/>
  <c r="D209" i="81" s="1"/>
  <c r="C208" i="81"/>
  <c r="E125" i="82" s="1"/>
  <c r="C207" i="81"/>
  <c r="D207" i="81" s="1"/>
  <c r="C206" i="81"/>
  <c r="E123" i="82" s="1"/>
  <c r="C205" i="81"/>
  <c r="D205" i="81" s="1"/>
  <c r="C204" i="81"/>
  <c r="D204" i="81" s="1"/>
  <c r="C203" i="81"/>
  <c r="D203" i="81" s="1"/>
  <c r="C202" i="81"/>
  <c r="E119" i="82" s="1"/>
  <c r="C201" i="81"/>
  <c r="D201" i="81" s="1"/>
  <c r="C200" i="81"/>
  <c r="D200" i="81" s="1"/>
  <c r="C199" i="81"/>
  <c r="D199" i="81" s="1"/>
  <c r="C198" i="81"/>
  <c r="D198" i="81" s="1"/>
  <c r="D196" i="81"/>
  <c r="D195" i="81"/>
  <c r="D194" i="81"/>
  <c r="D193" i="81"/>
  <c r="D192" i="81"/>
  <c r="D191" i="81"/>
  <c r="D190" i="81"/>
  <c r="D189" i="81"/>
  <c r="D188" i="81"/>
  <c r="D187" i="81"/>
  <c r="D186" i="81"/>
  <c r="C182" i="81"/>
  <c r="E218" i="82" s="1"/>
  <c r="C181" i="81"/>
  <c r="D181" i="81" s="1"/>
  <c r="C180" i="81"/>
  <c r="E216" i="82" s="1"/>
  <c r="C179" i="81"/>
  <c r="D179" i="81" s="1"/>
  <c r="C178" i="81"/>
  <c r="D178" i="81" s="1"/>
  <c r="C177" i="81"/>
  <c r="D177" i="81" s="1"/>
  <c r="C176" i="81"/>
  <c r="D176" i="81" s="1"/>
  <c r="C175" i="81"/>
  <c r="D175" i="81" s="1"/>
  <c r="C174" i="81"/>
  <c r="E210" i="82" s="1"/>
  <c r="C173" i="81"/>
  <c r="D173" i="81" s="1"/>
  <c r="C172" i="81"/>
  <c r="D172" i="81" s="1"/>
  <c r="C171" i="81"/>
  <c r="E207" i="82" s="1"/>
  <c r="C170" i="81"/>
  <c r="E206" i="82" s="1"/>
  <c r="C169" i="81"/>
  <c r="D169" i="81" s="1"/>
  <c r="C168" i="81"/>
  <c r="D168" i="81" s="1"/>
  <c r="C167" i="81"/>
  <c r="D167" i="81" s="1"/>
  <c r="C166" i="81"/>
  <c r="D166" i="81" s="1"/>
  <c r="C165" i="81"/>
  <c r="E201" i="82" s="1"/>
  <c r="C164" i="81"/>
  <c r="D164" i="81" s="1"/>
  <c r="C163" i="81"/>
  <c r="D163" i="81" s="1"/>
  <c r="C162" i="81"/>
  <c r="E198" i="82" s="1"/>
  <c r="C161" i="81"/>
  <c r="D161" i="81" s="1"/>
  <c r="C160" i="81"/>
  <c r="D160" i="81" s="1"/>
  <c r="C159" i="81"/>
  <c r="D159" i="81" s="1"/>
  <c r="C158" i="81"/>
  <c r="E194" i="82" s="1"/>
  <c r="C157" i="81"/>
  <c r="D157" i="81" s="1"/>
  <c r="C156" i="81"/>
  <c r="E192" i="82" s="1"/>
  <c r="C155" i="81"/>
  <c r="D155" i="81" s="1"/>
  <c r="C154" i="81"/>
  <c r="D154" i="81" s="1"/>
  <c r="C153" i="81"/>
  <c r="D153" i="81" s="1"/>
  <c r="C152" i="81"/>
  <c r="D152" i="81" s="1"/>
  <c r="C151" i="81"/>
  <c r="D151" i="81" s="1"/>
  <c r="C150" i="81"/>
  <c r="E186" i="82" s="1"/>
  <c r="C149" i="81"/>
  <c r="D149" i="81" s="1"/>
  <c r="C148" i="81"/>
  <c r="D148" i="81" s="1"/>
  <c r="C147" i="81"/>
  <c r="D147" i="81" s="1"/>
  <c r="C146" i="81"/>
  <c r="D146" i="81" s="1"/>
  <c r="C145" i="81"/>
  <c r="D145" i="81" s="1"/>
  <c r="C144" i="81"/>
  <c r="D144" i="81" s="1"/>
  <c r="C143" i="81"/>
  <c r="D143" i="81" s="1"/>
  <c r="D141" i="81"/>
  <c r="D140" i="81"/>
  <c r="D139" i="81"/>
  <c r="D138" i="81"/>
  <c r="D137" i="81"/>
  <c r="D136" i="81"/>
  <c r="D135" i="81"/>
  <c r="D134" i="81"/>
  <c r="D133" i="81"/>
  <c r="D132" i="81"/>
  <c r="D131" i="81"/>
  <c r="D126" i="81"/>
  <c r="C126" i="81"/>
  <c r="E226" i="82" s="1"/>
  <c r="C125" i="81"/>
  <c r="E225" i="82" s="1"/>
  <c r="C124" i="81"/>
  <c r="D124" i="81" s="1"/>
  <c r="C123" i="81"/>
  <c r="D123" i="81" s="1"/>
  <c r="C122" i="81"/>
  <c r="E222" i="82" s="1"/>
  <c r="C121" i="81"/>
  <c r="D121" i="81" s="1"/>
  <c r="C120" i="81"/>
  <c r="D120" i="81" s="1"/>
  <c r="C119" i="81"/>
  <c r="D119" i="81" s="1"/>
  <c r="C118" i="81"/>
  <c r="D118" i="81" s="1"/>
  <c r="C117" i="81"/>
  <c r="D117" i="81" s="1"/>
  <c r="C116" i="81"/>
  <c r="E228" i="82" s="1"/>
  <c r="C115" i="81"/>
  <c r="D115" i="81" s="1"/>
  <c r="D113" i="81"/>
  <c r="D112" i="81"/>
  <c r="D111" i="81"/>
  <c r="D110" i="81"/>
  <c r="D109" i="81"/>
  <c r="D108" i="81"/>
  <c r="D107" i="81"/>
  <c r="D106" i="81"/>
  <c r="C102" i="81"/>
  <c r="E291" i="82" s="1"/>
  <c r="C101" i="81"/>
  <c r="D101" i="81" s="1"/>
  <c r="C100" i="81"/>
  <c r="E289" i="82" s="1"/>
  <c r="D99" i="81"/>
  <c r="C98" i="81"/>
  <c r="D98" i="81" s="1"/>
  <c r="C97" i="81"/>
  <c r="D97" i="81" s="1"/>
  <c r="C96" i="81"/>
  <c r="D96" i="81" s="1"/>
  <c r="C95" i="81"/>
  <c r="D95" i="81" s="1"/>
  <c r="D93" i="81"/>
  <c r="D92" i="81"/>
  <c r="D91" i="81"/>
  <c r="D90" i="81"/>
  <c r="D89" i="81"/>
  <c r="D88" i="81"/>
  <c r="D87" i="81"/>
  <c r="C73" i="81"/>
  <c r="C72" i="81"/>
  <c r="C68" i="81"/>
  <c r="C63" i="81"/>
  <c r="C62" i="81"/>
  <c r="C61" i="81"/>
  <c r="C60" i="81"/>
  <c r="C59" i="81"/>
  <c r="C58" i="81"/>
  <c r="C57" i="81"/>
  <c r="C56" i="81"/>
  <c r="C52" i="81"/>
  <c r="C47" i="81"/>
  <c r="C46" i="81"/>
  <c r="C45" i="81"/>
  <c r="C44" i="81"/>
  <c r="C43" i="81"/>
  <c r="C42" i="81"/>
  <c r="C41" i="81"/>
  <c r="C40" i="81"/>
  <c r="C39" i="81"/>
  <c r="C38" i="81"/>
  <c r="C37" i="81"/>
  <c r="C36" i="81"/>
  <c r="C35" i="81"/>
  <c r="C34" i="81"/>
  <c r="C33" i="81"/>
  <c r="C32" i="81"/>
  <c r="C29" i="81"/>
  <c r="C28" i="81"/>
  <c r="C27" i="81"/>
  <c r="D21" i="81"/>
  <c r="D20" i="81"/>
  <c r="D18" i="81"/>
  <c r="D17" i="81"/>
  <c r="D16" i="81"/>
  <c r="C11" i="81"/>
  <c r="C10" i="81"/>
  <c r="C9" i="81"/>
  <c r="D206" i="81" l="1"/>
  <c r="D208" i="81"/>
  <c r="D230" i="81"/>
  <c r="E117" i="82"/>
  <c r="D232" i="81"/>
  <c r="E142" i="82"/>
  <c r="D211" i="81"/>
  <c r="E146" i="82"/>
  <c r="D171" i="81"/>
  <c r="D162" i="81"/>
  <c r="E205" i="82"/>
  <c r="E212" i="82"/>
  <c r="D125" i="81"/>
  <c r="D150" i="81"/>
  <c r="D170" i="81"/>
  <c r="D248" i="81"/>
  <c r="D100" i="81"/>
  <c r="D214" i="81"/>
  <c r="E150" i="82"/>
  <c r="D235" i="81"/>
  <c r="E118" i="82"/>
  <c r="E154" i="82"/>
  <c r="E217" i="82"/>
  <c r="D102" i="81"/>
  <c r="E122" i="82"/>
  <c r="E181" i="82"/>
  <c r="E220" i="82"/>
  <c r="E126" i="82"/>
  <c r="E182" i="82"/>
  <c r="E224" i="82"/>
  <c r="D165" i="81"/>
  <c r="D174" i="81"/>
  <c r="E183" i="82"/>
  <c r="E130" i="82"/>
  <c r="E188" i="82"/>
  <c r="E232" i="82"/>
  <c r="E133" i="82"/>
  <c r="E193" i="82"/>
  <c r="E238" i="82"/>
  <c r="D224" i="81"/>
  <c r="D158" i="81"/>
  <c r="E134" i="82"/>
  <c r="E196" i="82"/>
  <c r="D182" i="81"/>
  <c r="E200" i="82"/>
  <c r="E116" i="82"/>
  <c r="E140" i="82"/>
  <c r="D122" i="81"/>
  <c r="D202" i="81"/>
  <c r="D218" i="81"/>
  <c r="D226" i="81"/>
  <c r="E129" i="82"/>
  <c r="E153" i="82"/>
  <c r="E189" i="82"/>
  <c r="E213" i="82"/>
  <c r="E237" i="82"/>
  <c r="E290" i="82"/>
  <c r="E190" i="82"/>
  <c r="E202" i="82"/>
  <c r="E214" i="82"/>
  <c r="D156" i="81"/>
  <c r="D180" i="81"/>
  <c r="E179" i="82"/>
  <c r="E191" i="82"/>
  <c r="E203" i="82"/>
  <c r="E215" i="82"/>
  <c r="E227" i="82"/>
  <c r="D116" i="81"/>
  <c r="D220" i="81"/>
  <c r="D251" i="81"/>
  <c r="E120" i="82"/>
  <c r="E132" i="82"/>
  <c r="E144" i="82"/>
  <c r="E180" i="82"/>
  <c r="E204" i="82"/>
  <c r="E121" i="82"/>
  <c r="E145" i="82"/>
  <c r="E229" i="82"/>
  <c r="E230" i="82"/>
  <c r="E219" i="82"/>
  <c r="E195" i="82"/>
  <c r="E185" i="82"/>
  <c r="E197" i="82"/>
  <c r="E209" i="82"/>
  <c r="E221" i="82"/>
  <c r="E233" i="82"/>
  <c r="E285" i="82"/>
  <c r="E286" i="82"/>
  <c r="E124" i="82"/>
  <c r="E136" i="82"/>
  <c r="E148" i="82"/>
  <c r="E184" i="82"/>
  <c r="E208" i="82"/>
  <c r="E284" i="82"/>
  <c r="E138" i="82"/>
  <c r="E115" i="82"/>
  <c r="E127" i="82"/>
  <c r="E139" i="82"/>
  <c r="E151" i="82"/>
  <c r="E187" i="82"/>
  <c r="E199" i="82"/>
  <c r="E211" i="82"/>
  <c r="E223" i="82"/>
  <c r="E235" i="82"/>
  <c r="E287" i="82"/>
  <c r="B31" i="72"/>
  <c r="E31" i="72" s="1"/>
  <c r="B11" i="72"/>
  <c r="E11" i="72" s="1"/>
  <c r="B51" i="72"/>
  <c r="B50" i="72"/>
  <c r="C47" i="80"/>
  <c r="C46" i="80"/>
  <c r="C51" i="80"/>
  <c r="C55" i="80"/>
  <c r="E41" i="80"/>
  <c r="D41" i="80"/>
  <c r="E40" i="80"/>
  <c r="D40" i="80"/>
  <c r="E39" i="80"/>
  <c r="D39" i="80"/>
  <c r="E38" i="80"/>
  <c r="D38" i="80"/>
  <c r="C34" i="80"/>
  <c r="C33" i="80"/>
  <c r="C32" i="80"/>
  <c r="C28" i="80"/>
  <c r="C27" i="80"/>
  <c r="C26" i="80"/>
  <c r="C25" i="80"/>
  <c r="C24" i="80"/>
  <c r="C23" i="80"/>
  <c r="C22" i="80"/>
  <c r="C21" i="80"/>
  <c r="C20" i="80"/>
  <c r="C19" i="80"/>
  <c r="C18" i="80"/>
  <c r="C17" i="80"/>
  <c r="C16" i="80"/>
  <c r="C15" i="80"/>
  <c r="C14" i="80"/>
  <c r="C13" i="80"/>
  <c r="C12" i="80"/>
  <c r="C11" i="80"/>
  <c r="C10" i="80"/>
  <c r="B9" i="72" l="1"/>
  <c r="E9" i="72" s="1"/>
  <c r="B5" i="72"/>
  <c r="E5" i="72" s="1"/>
  <c r="B39" i="72" l="1"/>
  <c r="E39" i="72" s="1"/>
  <c r="B2" i="72" l="1"/>
  <c r="E2" i="72" s="1"/>
  <c r="B40" i="72" l="1"/>
  <c r="E40" i="72" s="1"/>
  <c r="AN28" i="76" l="1"/>
  <c r="AN29" i="40" l="1"/>
  <c r="B21" i="72" l="1"/>
  <c r="E21" i="72" s="1"/>
  <c r="B29" i="72" l="1"/>
  <c r="E29" i="72" s="1"/>
  <c r="B6" i="72" l="1"/>
  <c r="E6" i="72" s="1"/>
  <c r="B28" i="72" l="1"/>
  <c r="E28" i="72" s="1"/>
  <c r="B26" i="72"/>
  <c r="E26" i="72" s="1"/>
  <c r="B22" i="72"/>
  <c r="E22" i="72" s="1"/>
  <c r="B14" i="72"/>
  <c r="E14" i="72" s="1"/>
  <c r="B13" i="72" l="1"/>
  <c r="E13" i="72" s="1"/>
  <c r="B30" i="72"/>
  <c r="E30" i="72" s="1"/>
  <c r="E8" i="72" l="1"/>
  <c r="B4" i="72"/>
  <c r="E4" i="72" s="1"/>
  <c r="U68" i="40" l="1"/>
  <c r="B3" i="72"/>
  <c r="E3" i="72" s="1"/>
  <c r="U67" i="76" l="1"/>
  <c r="B7" i="72"/>
  <c r="E7" i="7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KANEI Motoyuki</author>
  </authors>
  <commentList>
    <comment ref="B1" authorId="0" shapeId="0" xr:uid="{00000000-0006-0000-0300-000001000000}">
      <text>
        <r>
          <rPr>
            <b/>
            <sz val="9"/>
            <color indexed="81"/>
            <rFont val="ＭＳ Ｐゴシック"/>
            <family val="3"/>
            <charset val="128"/>
          </rPr>
          <t>B列をAtMOS入力値として使用</t>
        </r>
        <r>
          <rPr>
            <sz val="9"/>
            <color indexed="81"/>
            <rFont val="ＭＳ Ｐゴシック"/>
            <family val="3"/>
            <charset val="128"/>
          </rPr>
          <t xml:space="preserve">
</t>
        </r>
      </text>
    </comment>
  </commentList>
</comments>
</file>

<file path=xl/sharedStrings.xml><?xml version="1.0" encoding="utf-8"?>
<sst xmlns="http://schemas.openxmlformats.org/spreadsheetml/2006/main" count="2241" uniqueCount="1281">
  <si>
    <t>初期設定シート／企業識別子追加シート</t>
    <rPh sb="0" eb="2">
      <t>ショキ</t>
    </rPh>
    <rPh sb="2" eb="4">
      <t>セッテイ</t>
    </rPh>
    <rPh sb="8" eb="10">
      <t>キギョウ</t>
    </rPh>
    <rPh sb="10" eb="13">
      <t>シキベツシ</t>
    </rPh>
    <rPh sb="13" eb="15">
      <t>ツイカ</t>
    </rPh>
    <phoneticPr fontId="5"/>
  </si>
  <si>
    <t>InfoSphereモバイルスタンダードタイプ利用規約を承諾の上、下記の通り申し込みます。</t>
    <phoneticPr fontId="5"/>
  </si>
  <si>
    <t>＜太枠の中をご記入願います。また該当する個所の□を塗りつぶして下さい。＞</t>
    <rPh sb="1" eb="3">
      <t>フトワク</t>
    </rPh>
    <rPh sb="4" eb="5">
      <t>ナカ</t>
    </rPh>
    <rPh sb="7" eb="9">
      <t>キニュウ</t>
    </rPh>
    <rPh sb="9" eb="10">
      <t>ネガ</t>
    </rPh>
    <rPh sb="16" eb="18">
      <t>ガイトウ</t>
    </rPh>
    <rPh sb="20" eb="22">
      <t>カショ</t>
    </rPh>
    <rPh sb="25" eb="26">
      <t>ヌ</t>
    </rPh>
    <rPh sb="31" eb="32">
      <t>クダ</t>
    </rPh>
    <phoneticPr fontId="5"/>
  </si>
  <si>
    <t>お申込日</t>
    <phoneticPr fontId="5"/>
  </si>
  <si>
    <t>年</t>
    <rPh sb="0" eb="1">
      <t>ネン</t>
    </rPh>
    <phoneticPr fontId="5"/>
  </si>
  <si>
    <t>月</t>
    <rPh sb="0" eb="1">
      <t>ツキ</t>
    </rPh>
    <phoneticPr fontId="5"/>
  </si>
  <si>
    <t>日</t>
    <rPh sb="0" eb="1">
      <t>ヒ</t>
    </rPh>
    <phoneticPr fontId="5"/>
  </si>
  <si>
    <t>システム番号</t>
    <rPh sb="4" eb="6">
      <t>バンゴウ</t>
    </rPh>
    <phoneticPr fontId="5"/>
  </si>
  <si>
    <t>選択式</t>
  </si>
  <si>
    <t>申込区分</t>
    <rPh sb="0" eb="2">
      <t>モウシコ</t>
    </rPh>
    <rPh sb="2" eb="4">
      <t>クブン</t>
    </rPh>
    <phoneticPr fontId="5"/>
  </si>
  <si>
    <t>□</t>
  </si>
  <si>
    <t>新規申し込み</t>
    <rPh sb="0" eb="2">
      <t>シンキ</t>
    </rPh>
    <rPh sb="2" eb="3">
      <t>モウ</t>
    </rPh>
    <rPh sb="4" eb="5">
      <t>コ</t>
    </rPh>
    <phoneticPr fontId="5"/>
  </si>
  <si>
    <t>企業識別子追加</t>
    <rPh sb="0" eb="2">
      <t>キギョウ</t>
    </rPh>
    <rPh sb="2" eb="5">
      <t>シキベツシ</t>
    </rPh>
    <rPh sb="5" eb="7">
      <t>ツイカ</t>
    </rPh>
    <phoneticPr fontId="5"/>
  </si>
  <si>
    <t>IDタイプ</t>
    <phoneticPr fontId="5"/>
  </si>
  <si>
    <t>共通ID/固定パスワード</t>
    <rPh sb="0" eb="2">
      <t>キョウツウ</t>
    </rPh>
    <rPh sb="5" eb="7">
      <t>コテイ</t>
    </rPh>
    <phoneticPr fontId="5"/>
  </si>
  <si>
    <t>ユニークID/固定パスワード</t>
    <rPh sb="7" eb="9">
      <t>コテイ</t>
    </rPh>
    <phoneticPr fontId="5"/>
  </si>
  <si>
    <t>共通ID/固定パスワード（チップSIM）</t>
    <rPh sb="0" eb="2">
      <t>キョウツウ</t>
    </rPh>
    <rPh sb="5" eb="7">
      <t>コテイ</t>
    </rPh>
    <phoneticPr fontId="5"/>
  </si>
  <si>
    <t>共通IDとは全てのSIMに同じID・パスワードを使って認証する方式です。ユニークIDとはSIM1枚1枚に異なるID・パスワードを使って認証する方式です。</t>
    <rPh sb="0" eb="2">
      <t>キョウツウ</t>
    </rPh>
    <rPh sb="6" eb="7">
      <t>スベ</t>
    </rPh>
    <rPh sb="13" eb="14">
      <t>オナ</t>
    </rPh>
    <rPh sb="24" eb="25">
      <t>ツカ</t>
    </rPh>
    <rPh sb="27" eb="29">
      <t>ニンショウ</t>
    </rPh>
    <rPh sb="31" eb="33">
      <t>ホウシキ</t>
    </rPh>
    <rPh sb="48" eb="49">
      <t>マイ</t>
    </rPh>
    <rPh sb="50" eb="51">
      <t>マイ</t>
    </rPh>
    <rPh sb="52" eb="53">
      <t>コト</t>
    </rPh>
    <rPh sb="64" eb="65">
      <t>ツカ</t>
    </rPh>
    <rPh sb="67" eb="69">
      <t>ニンショウ</t>
    </rPh>
    <rPh sb="71" eb="73">
      <t>ホウシキ</t>
    </rPh>
    <phoneticPr fontId="5"/>
  </si>
  <si>
    <t>会社名</t>
    <rPh sb="0" eb="3">
      <t>カイシャメイ</t>
    </rPh>
    <phoneticPr fontId="5"/>
  </si>
  <si>
    <t>システム管理者情報</t>
    <rPh sb="4" eb="6">
      <t>カンリ</t>
    </rPh>
    <rPh sb="6" eb="7">
      <t>シャ</t>
    </rPh>
    <rPh sb="7" eb="9">
      <t>ジョウホウ</t>
    </rPh>
    <phoneticPr fontId="5"/>
  </si>
  <si>
    <t>担当者名</t>
    <rPh sb="0" eb="3">
      <t>タントウシャ</t>
    </rPh>
    <rPh sb="3" eb="4">
      <t>メイ</t>
    </rPh>
    <phoneticPr fontId="5"/>
  </si>
  <si>
    <t>電話番号</t>
    <rPh sb="0" eb="2">
      <t>デンワ</t>
    </rPh>
    <rPh sb="2" eb="4">
      <t>バンゴウ</t>
    </rPh>
    <phoneticPr fontId="5"/>
  </si>
  <si>
    <t>メールアドレス</t>
    <phoneticPr fontId="5"/>
  </si>
  <si>
    <t>システム名</t>
    <rPh sb="4" eb="5">
      <t>メイ</t>
    </rPh>
    <phoneticPr fontId="5"/>
  </si>
  <si>
    <t>お客様のネットワークを表す名称です。システム番号を発行する際に指定したシステム名をご記入ください。(全角のみ)</t>
    <rPh sb="22" eb="24">
      <t>バンゴウ</t>
    </rPh>
    <rPh sb="25" eb="27">
      <t>ハッコウ</t>
    </rPh>
    <rPh sb="29" eb="30">
      <t>サイ</t>
    </rPh>
    <rPh sb="31" eb="33">
      <t>シテイ</t>
    </rPh>
    <rPh sb="39" eb="40">
      <t>メイ</t>
    </rPh>
    <rPh sb="42" eb="44">
      <t>キニュウ</t>
    </rPh>
    <rPh sb="50" eb="52">
      <t>ゼンカク</t>
    </rPh>
    <phoneticPr fontId="5"/>
  </si>
  <si>
    <t>企業識別子</t>
    <rPh sb="0" eb="2">
      <t>キギョウ</t>
    </rPh>
    <rPh sb="2" eb="5">
      <t>シキベツシ</t>
    </rPh>
    <phoneticPr fontId="5"/>
  </si>
  <si>
    <t>ご指定の企業識別子の場合、ユーザIDに使える文字数は</t>
    <rPh sb="1" eb="3">
      <t>シテイ</t>
    </rPh>
    <rPh sb="4" eb="6">
      <t>キギョウ</t>
    </rPh>
    <rPh sb="6" eb="9">
      <t>シキベツシ</t>
    </rPh>
    <rPh sb="10" eb="12">
      <t>バアイ</t>
    </rPh>
    <rPh sb="19" eb="20">
      <t>ツカ</t>
    </rPh>
    <rPh sb="22" eb="24">
      <t>モジ</t>
    </rPh>
    <rPh sb="24" eb="25">
      <t>スウ</t>
    </rPh>
    <phoneticPr fontId="5"/>
  </si>
  <si>
    <t>文字です</t>
    <rPh sb="0" eb="2">
      <t>モジ</t>
    </rPh>
    <phoneticPr fontId="5"/>
  </si>
  <si>
    <t>※文字数は2～13文字の範囲でご記入ください。
※利用可能な文字は「半角の英数字（大文字・小文字の区別あり）」、「-(ハイフン)」、「_(アンダースコア)」です。ただし数字のみ又は記号のみの指定はできません。
※ご指定の企業識別子が他のお客様と重複する場合は、他の識別子への変更をお願いさせていただくことがあります。
※ユーザIDは3～14 文字の範囲でカスタマコンソールより指定できます。</t>
    <rPh sb="88" eb="89">
      <t>マタ</t>
    </rPh>
    <rPh sb="90" eb="92">
      <t>キゴウ</t>
    </rPh>
    <rPh sb="174" eb="176">
      <t>ハンイ</t>
    </rPh>
    <rPh sb="188" eb="190">
      <t>シテイ</t>
    </rPh>
    <phoneticPr fontId="5"/>
  </si>
  <si>
    <t>設定完了希望日</t>
    <rPh sb="0" eb="2">
      <t>セッテイ</t>
    </rPh>
    <rPh sb="2" eb="4">
      <t>カンリョウ</t>
    </rPh>
    <rPh sb="4" eb="7">
      <t>キボウビ</t>
    </rPh>
    <phoneticPr fontId="5"/>
  </si>
  <si>
    <t>月</t>
    <rPh sb="0" eb="1">
      <t>ガツ</t>
    </rPh>
    <phoneticPr fontId="5"/>
  </si>
  <si>
    <t>日</t>
    <rPh sb="0" eb="1">
      <t>ニチ</t>
    </rPh>
    <phoneticPr fontId="5"/>
  </si>
  <si>
    <t>SIMおよび端末のお申込みは設定完了希望日以降に行えます。</t>
    <rPh sb="6" eb="8">
      <t>タンマツ</t>
    </rPh>
    <rPh sb="10" eb="12">
      <t>モウシコ</t>
    </rPh>
    <rPh sb="14" eb="16">
      <t>セッテイ</t>
    </rPh>
    <rPh sb="16" eb="18">
      <t>カンリョウ</t>
    </rPh>
    <rPh sb="18" eb="21">
      <t>キボウビ</t>
    </rPh>
    <rPh sb="21" eb="23">
      <t>イコウ</t>
    </rPh>
    <rPh sb="24" eb="25">
      <t>オコナ</t>
    </rPh>
    <phoneticPr fontId="5"/>
  </si>
  <si>
    <t>設定完了通知先</t>
    <rPh sb="0" eb="2">
      <t>セッテイ</t>
    </rPh>
    <rPh sb="2" eb="4">
      <t>カンリョウ</t>
    </rPh>
    <rPh sb="4" eb="6">
      <t>ツウチ</t>
    </rPh>
    <rPh sb="6" eb="7">
      <t>サキ</t>
    </rPh>
    <phoneticPr fontId="5"/>
  </si>
  <si>
    <t>通知しない</t>
    <rPh sb="0" eb="2">
      <t>ツウチ</t>
    </rPh>
    <phoneticPr fontId="5"/>
  </si>
  <si>
    <t>通知する（システム管理者と同じ）</t>
    <rPh sb="0" eb="2">
      <t>ツウチ</t>
    </rPh>
    <rPh sb="9" eb="12">
      <t>カンリシャ</t>
    </rPh>
    <rPh sb="13" eb="14">
      <t>オナ</t>
    </rPh>
    <phoneticPr fontId="5"/>
  </si>
  <si>
    <t>通知する（</t>
    <rPh sb="0" eb="2">
      <t>ツウチ</t>
    </rPh>
    <phoneticPr fontId="5"/>
  </si>
  <si>
    <t>＠</t>
    <phoneticPr fontId="5"/>
  </si>
  <si>
    <t>）</t>
    <phoneticPr fontId="5"/>
  </si>
  <si>
    <t>通知先メールアドレスを記載してください。</t>
    <rPh sb="0" eb="2">
      <t>ツウチ</t>
    </rPh>
    <rPh sb="2" eb="3">
      <t>サキ</t>
    </rPh>
    <rPh sb="11" eb="13">
      <t>キサイ</t>
    </rPh>
    <phoneticPr fontId="5"/>
  </si>
  <si>
    <t>設定が完了したときにご指定のメールアドレスに設定完了通知メールを送付します。</t>
    <rPh sb="11" eb="13">
      <t>シテイ</t>
    </rPh>
    <rPh sb="22" eb="24">
      <t>セッテイ</t>
    </rPh>
    <rPh sb="24" eb="26">
      <t>カンリョウ</t>
    </rPh>
    <rPh sb="26" eb="28">
      <t>ツウチ</t>
    </rPh>
    <rPh sb="32" eb="34">
      <t>ソウフ</t>
    </rPh>
    <phoneticPr fontId="5"/>
  </si>
  <si>
    <t>基本設定</t>
    <rPh sb="0" eb="2">
      <t>キホン</t>
    </rPh>
    <rPh sb="2" eb="4">
      <t>セッテイ</t>
    </rPh>
    <phoneticPr fontId="5"/>
  </si>
  <si>
    <t>通信規格</t>
    <rPh sb="0" eb="2">
      <t>ツウシン</t>
    </rPh>
    <rPh sb="2" eb="4">
      <t>キカク</t>
    </rPh>
    <phoneticPr fontId="5"/>
  </si>
  <si>
    <t>■</t>
  </si>
  <si>
    <t>LTE-IP</t>
    <phoneticPr fontId="5"/>
  </si>
  <si>
    <t>お客様端末でご利用される通信規格をご指定ください。</t>
    <rPh sb="1" eb="3">
      <t>キャクサマ</t>
    </rPh>
    <rPh sb="3" eb="5">
      <t>タンマツ</t>
    </rPh>
    <rPh sb="7" eb="9">
      <t>リヨウ</t>
    </rPh>
    <rPh sb="12" eb="14">
      <t>ツウシン</t>
    </rPh>
    <rPh sb="14" eb="16">
      <t>キカク</t>
    </rPh>
    <rPh sb="18" eb="20">
      <t>シテイ</t>
    </rPh>
    <phoneticPr fontId="5"/>
  </si>
  <si>
    <t>端末IPアドレス帯</t>
    <rPh sb="0" eb="2">
      <t>タンマツ</t>
    </rPh>
    <rPh sb="8" eb="9">
      <t>タイ</t>
    </rPh>
    <phoneticPr fontId="5"/>
  </si>
  <si>
    <t>標準サービス（プライベートIP固定）</t>
    <rPh sb="0" eb="2">
      <t>ヒョウジュン</t>
    </rPh>
    <rPh sb="15" eb="17">
      <t>コテイ</t>
    </rPh>
    <phoneticPr fontId="5"/>
  </si>
  <si>
    <t>グローバルアドレス（有償オプション）</t>
    <rPh sb="10" eb="12">
      <t>ユウショウ</t>
    </rPh>
    <phoneticPr fontId="5"/>
  </si>
  <si>
    <t>グローバルアドレスは数に限りがあるためご要望に沿えない場合があります。</t>
    <rPh sb="10" eb="11">
      <t>カズ</t>
    </rPh>
    <rPh sb="12" eb="13">
      <t>カギ</t>
    </rPh>
    <rPh sb="20" eb="22">
      <t>ヨウボウ</t>
    </rPh>
    <rPh sb="23" eb="24">
      <t>ソ</t>
    </rPh>
    <rPh sb="27" eb="29">
      <t>バアイ</t>
    </rPh>
    <phoneticPr fontId="5"/>
  </si>
  <si>
    <t>ご利用端末数</t>
    <rPh sb="1" eb="3">
      <t>リヨウ</t>
    </rPh>
    <rPh sb="3" eb="5">
      <t>タンマツ</t>
    </rPh>
    <rPh sb="5" eb="6">
      <t>スウ</t>
    </rPh>
    <phoneticPr fontId="5"/>
  </si>
  <si>
    <t>3か月以内にご利用される予定の端末数（SIM枚数）をお選びください。端末のご利用状況が予定端末数を大幅に下回る場合は端末アドレスを削減する場合があります。</t>
    <rPh sb="2" eb="3">
      <t>ゲツ</t>
    </rPh>
    <rPh sb="3" eb="5">
      <t>イナイ</t>
    </rPh>
    <rPh sb="7" eb="9">
      <t>リヨウ</t>
    </rPh>
    <rPh sb="12" eb="14">
      <t>ヨテイ</t>
    </rPh>
    <rPh sb="15" eb="17">
      <t>タンマツ</t>
    </rPh>
    <rPh sb="17" eb="18">
      <t>スウ</t>
    </rPh>
    <rPh sb="22" eb="24">
      <t>マイスウ</t>
    </rPh>
    <rPh sb="27" eb="28">
      <t>エラ</t>
    </rPh>
    <rPh sb="34" eb="36">
      <t>タンマツ</t>
    </rPh>
    <rPh sb="38" eb="40">
      <t>リヨウ</t>
    </rPh>
    <rPh sb="40" eb="42">
      <t>ジョウキョウ</t>
    </rPh>
    <rPh sb="43" eb="45">
      <t>ヨテイ</t>
    </rPh>
    <rPh sb="45" eb="47">
      <t>タンマツ</t>
    </rPh>
    <rPh sb="47" eb="48">
      <t>スウ</t>
    </rPh>
    <rPh sb="49" eb="51">
      <t>オオハバ</t>
    </rPh>
    <rPh sb="52" eb="54">
      <t>シタマワ</t>
    </rPh>
    <rPh sb="55" eb="57">
      <t>バアイ</t>
    </rPh>
    <rPh sb="58" eb="60">
      <t>タンマツ</t>
    </rPh>
    <rPh sb="65" eb="67">
      <t>サクゲン</t>
    </rPh>
    <rPh sb="69" eb="71">
      <t>バアイ</t>
    </rPh>
    <phoneticPr fontId="5"/>
  </si>
  <si>
    <t>オプションサービス</t>
    <phoneticPr fontId="5"/>
  </si>
  <si>
    <t>SIM管理API</t>
    <rPh sb="3" eb="5">
      <t>カンリ</t>
    </rPh>
    <phoneticPr fontId="5"/>
  </si>
  <si>
    <t>利用する</t>
    <rPh sb="0" eb="2">
      <t>リヨウ</t>
    </rPh>
    <phoneticPr fontId="5"/>
  </si>
  <si>
    <t>利用しない</t>
    <rPh sb="0" eb="2">
      <t>リヨウ</t>
    </rPh>
    <phoneticPr fontId="5"/>
  </si>
  <si>
    <t>システム番号毎の設定です。</t>
    <rPh sb="4" eb="6">
      <t>バンゴウ</t>
    </rPh>
    <rPh sb="6" eb="7">
      <t>ゴト</t>
    </rPh>
    <rPh sb="8" eb="10">
      <t>セッテイ</t>
    </rPh>
    <phoneticPr fontId="5"/>
  </si>
  <si>
    <t>同一システム番号の中で発行する全てのモバイルM2Mサービス（SIM）が対象となります。</t>
    <rPh sb="6" eb="8">
      <t>バンゴウ</t>
    </rPh>
    <rPh sb="11" eb="13">
      <t>ハッコウ</t>
    </rPh>
    <rPh sb="15" eb="16">
      <t>スベ</t>
    </rPh>
    <rPh sb="35" eb="37">
      <t>タイショウ</t>
    </rPh>
    <phoneticPr fontId="5"/>
  </si>
  <si>
    <t>管理者設定</t>
    <rPh sb="0" eb="3">
      <t>カンリシャ</t>
    </rPh>
    <rPh sb="3" eb="5">
      <t>セッテイ</t>
    </rPh>
    <phoneticPr fontId="5"/>
  </si>
  <si>
    <t>カスタマーコンソール利用管理者</t>
    <rPh sb="10" eb="12">
      <t>リヨウ</t>
    </rPh>
    <rPh sb="12" eb="14">
      <t>カンリ</t>
    </rPh>
    <rPh sb="14" eb="15">
      <t>シャ</t>
    </rPh>
    <phoneticPr fontId="5"/>
  </si>
  <si>
    <t>カスタマコンソール機能をご利用する方のID（メールアドレス）とパスワードをご記入ください。</t>
    <rPh sb="9" eb="11">
      <t>キノウ</t>
    </rPh>
    <rPh sb="13" eb="15">
      <t>リヨウ</t>
    </rPh>
    <rPh sb="17" eb="18">
      <t>カタ</t>
    </rPh>
    <phoneticPr fontId="5"/>
  </si>
  <si>
    <t>ID(メールアドレス)</t>
    <phoneticPr fontId="5"/>
  </si>
  <si>
    <t>@</t>
    <phoneticPr fontId="5"/>
  </si>
  <si>
    <t>パスワード</t>
    <phoneticPr fontId="5"/>
  </si>
  <si>
    <t>API認証ID</t>
    <rPh sb="3" eb="5">
      <t>ニンショウ</t>
    </rPh>
    <phoneticPr fontId="5"/>
  </si>
  <si>
    <t>SIM管理APIをご利用するときのIDとパスワードをご記入ください。</t>
    <rPh sb="3" eb="5">
      <t>カンリ</t>
    </rPh>
    <rPh sb="10" eb="12">
      <t>リヨウ</t>
    </rPh>
    <phoneticPr fontId="5"/>
  </si>
  <si>
    <t>ユーザID</t>
    <phoneticPr fontId="5"/>
  </si>
  <si>
    <t>・利用可能な文字種別は、「半角の英数字（大文字・小文字の区別あり）」、「-(ハイフン)」、「_(アンダースコア)」です。但し、記号のみの登録はできません。</t>
    <rPh sb="60" eb="61">
      <t>タダ</t>
    </rPh>
    <rPh sb="63" eb="65">
      <t>キゴウ</t>
    </rPh>
    <rPh sb="68" eb="70">
      <t>トウロク</t>
    </rPh>
    <phoneticPr fontId="5"/>
  </si>
  <si>
    <t>・ユーザIDは3～14文字以内でご記入ください。ただし、「ユーザID」と「企業識別子」の合計文字数が16文字以内でなければなりません。</t>
    <phoneticPr fontId="5"/>
  </si>
  <si>
    <t>・パスワードの長さは半角3～15文字以内です。英字（大文字・小文字の区別あり）、数字、「-(ハイフン),_(アンダースコア)」のご利用が可能です。</t>
    <phoneticPr fontId="5"/>
  </si>
  <si>
    <t>宅配業者の指定</t>
    <rPh sb="0" eb="2">
      <t>タクハイ</t>
    </rPh>
    <rPh sb="2" eb="4">
      <t>ギョウシャ</t>
    </rPh>
    <rPh sb="5" eb="7">
      <t>シテイ</t>
    </rPh>
    <phoneticPr fontId="5"/>
  </si>
  <si>
    <t>なし</t>
    <phoneticPr fontId="5"/>
  </si>
  <si>
    <t>※宅配業者の指定がある場合には下記に記載ください。</t>
    <rPh sb="1" eb="3">
      <t>タクハイ</t>
    </rPh>
    <rPh sb="3" eb="5">
      <t>ギョウシャ</t>
    </rPh>
    <rPh sb="6" eb="8">
      <t>シテイ</t>
    </rPh>
    <rPh sb="11" eb="13">
      <t>バアイ</t>
    </rPh>
    <rPh sb="15" eb="17">
      <t>カキ</t>
    </rPh>
    <rPh sb="18" eb="20">
      <t>キサイ</t>
    </rPh>
    <phoneticPr fontId="5"/>
  </si>
  <si>
    <t>宅配業者名</t>
    <rPh sb="0" eb="2">
      <t>タクハイ</t>
    </rPh>
    <rPh sb="2" eb="4">
      <t>ギョウシャ</t>
    </rPh>
    <rPh sb="4" eb="5">
      <t>メイ</t>
    </rPh>
    <phoneticPr fontId="5"/>
  </si>
  <si>
    <t>NTTPC記入欄（以降はサービスオーダまでに販売担当者が記入してください）</t>
    <rPh sb="5" eb="7">
      <t>キニュウ</t>
    </rPh>
    <rPh sb="7" eb="8">
      <t>ラン</t>
    </rPh>
    <rPh sb="9" eb="11">
      <t>イコウ</t>
    </rPh>
    <rPh sb="22" eb="24">
      <t>ハンバイ</t>
    </rPh>
    <rPh sb="24" eb="27">
      <t>タントウシャ</t>
    </rPh>
    <rPh sb="28" eb="30">
      <t>キニュウ</t>
    </rPh>
    <phoneticPr fontId="5"/>
  </si>
  <si>
    <t>※半角の &lt; (小なり)、&gt; (大なり)、”(ダブルクォーテーション)、’(シングルクォーテーション)、% (パーセント)、; (セミコロン)、&amp; (アンパサント)、
  + (プラス)、\ (円)、* (アスタリスク)、? (クエスチョンマーク)、| (パイプライン)、, (カンマ)、および改行コードは使用できません。</t>
    <phoneticPr fontId="5"/>
  </si>
  <si>
    <t>契約期間</t>
    <rPh sb="0" eb="2">
      <t>ケイヤク</t>
    </rPh>
    <rPh sb="2" eb="4">
      <t>キカン</t>
    </rPh>
    <phoneticPr fontId="5"/>
  </si>
  <si>
    <t>ヶ月</t>
    <rPh sb="1" eb="2">
      <t>ゲツ</t>
    </rPh>
    <phoneticPr fontId="5"/>
  </si>
  <si>
    <t>（初期設定時記入必須）</t>
    <phoneticPr fontId="5"/>
  </si>
  <si>
    <t>OEM・卸識別番号</t>
    <rPh sb="4" eb="5">
      <t>オロシ</t>
    </rPh>
    <phoneticPr fontId="5"/>
  </si>
  <si>
    <t>半角16文字以内（プロダクト部門より払い出し）</t>
    <rPh sb="14" eb="16">
      <t>ブモン</t>
    </rPh>
    <rPh sb="18" eb="19">
      <t>ハラ</t>
    </rPh>
    <rPh sb="20" eb="21">
      <t>ダ</t>
    </rPh>
    <phoneticPr fontId="5"/>
  </si>
  <si>
    <t>見積番号/契約番号</t>
    <rPh sb="0" eb="2">
      <t>ミツ</t>
    </rPh>
    <rPh sb="2" eb="4">
      <t>バンゴウ</t>
    </rPh>
    <rPh sb="5" eb="7">
      <t>ケイヤク</t>
    </rPh>
    <rPh sb="7" eb="9">
      <t>バンゴウ</t>
    </rPh>
    <phoneticPr fontId="5"/>
  </si>
  <si>
    <t>記入必須（見積番号/契約番号に使用できる文字種は半角英数字、半角記号【@.-_#:】です。）</t>
    <rPh sb="0" eb="2">
      <t>キニュウ</t>
    </rPh>
    <rPh sb="2" eb="4">
      <t>ヒッス</t>
    </rPh>
    <rPh sb="30" eb="32">
      <t>ハンカク</t>
    </rPh>
    <phoneticPr fontId="5"/>
  </si>
  <si>
    <t>料金表確認</t>
    <rPh sb="0" eb="3">
      <t>リョウキンヒョウ</t>
    </rPh>
    <rPh sb="3" eb="5">
      <t>カクニン</t>
    </rPh>
    <phoneticPr fontId="5"/>
  </si>
  <si>
    <t>確認しました</t>
    <rPh sb="0" eb="2">
      <t>カクニン</t>
    </rPh>
    <phoneticPr fontId="5"/>
  </si>
  <si>
    <t>設定完了メール通知先</t>
    <rPh sb="0" eb="2">
      <t>セッテイ</t>
    </rPh>
    <rPh sb="2" eb="4">
      <t>カンリョウ</t>
    </rPh>
    <rPh sb="7" eb="9">
      <t>ツウチ</t>
    </rPh>
    <rPh sb="9" eb="10">
      <t>サキ</t>
    </rPh>
    <phoneticPr fontId="5"/>
  </si>
  <si>
    <t>設定完了時にメール通知を受けたい場合にメールアドレスを記入してください。(任意)</t>
    <rPh sb="0" eb="2">
      <t>セッテイ</t>
    </rPh>
    <rPh sb="2" eb="4">
      <t>カンリョウ</t>
    </rPh>
    <rPh sb="4" eb="5">
      <t>ジ</t>
    </rPh>
    <rPh sb="9" eb="11">
      <t>ツウチ</t>
    </rPh>
    <rPh sb="12" eb="13">
      <t>ウ</t>
    </rPh>
    <rPh sb="16" eb="18">
      <t>バアイ</t>
    </rPh>
    <rPh sb="27" eb="29">
      <t>キニュウ</t>
    </rPh>
    <rPh sb="37" eb="39">
      <t>ニンイ</t>
    </rPh>
    <phoneticPr fontId="5"/>
  </si>
  <si>
    <t>請求先管理番号</t>
    <rPh sb="0" eb="2">
      <t>セイキュウ</t>
    </rPh>
    <rPh sb="2" eb="3">
      <t>サキ</t>
    </rPh>
    <rPh sb="3" eb="5">
      <t>カンリ</t>
    </rPh>
    <rPh sb="5" eb="7">
      <t>バンゴウ</t>
    </rPh>
    <phoneticPr fontId="5"/>
  </si>
  <si>
    <t>InfoSphereモバイルスタンダードタイプ 申込書</t>
    <phoneticPr fontId="5"/>
  </si>
  <si>
    <t>記入してください</t>
    <rPh sb="0" eb="2">
      <t>キニュウ</t>
    </rPh>
    <phoneticPr fontId="5"/>
  </si>
  <si>
    <t>one</t>
  </si>
  <si>
    <t>00-0000-0000</t>
    <phoneticPr fontId="5"/>
  </si>
  <si>
    <t>pctaro@nttpc.co.jp</t>
    <phoneticPr fontId="5"/>
  </si>
  <si>
    <t xml:space="preserve"> Ｍ２ＭＩ＿ＮＴＴＰＣ＿Ｍ２Ｍネットワーク</t>
    <phoneticPr fontId="5"/>
  </si>
  <si>
    <t>int-m2m</t>
    <phoneticPr fontId="5"/>
  </si>
  <si>
    <t>グローバルアドレス（有償オプション）</t>
    <phoneticPr fontId="5"/>
  </si>
  <si>
    <t>29台(/27)</t>
  </si>
  <si>
    <t>pctaro</t>
    <phoneticPr fontId="5"/>
  </si>
  <si>
    <t>nttpc.co.jp</t>
    <phoneticPr fontId="5"/>
  </si>
  <si>
    <t>K6Y2TQ6B</t>
    <phoneticPr fontId="5"/>
  </si>
  <si>
    <t>NTTPC記入欄</t>
    <rPh sb="5" eb="7">
      <t>キニュウ</t>
    </rPh>
    <rPh sb="7" eb="8">
      <t>ラン</t>
    </rPh>
    <phoneticPr fontId="5"/>
  </si>
  <si>
    <r>
      <t>ヶ月</t>
    </r>
    <r>
      <rPr>
        <sz val="8"/>
        <rFont val="Meiryo UI"/>
        <family val="3"/>
        <charset val="128"/>
      </rPr>
      <t>（初期設定時記入必須）</t>
    </r>
    <rPh sb="1" eb="2">
      <t>ゲツ</t>
    </rPh>
    <rPh sb="3" eb="5">
      <t>ショキ</t>
    </rPh>
    <rPh sb="5" eb="7">
      <t>セッテイ</t>
    </rPh>
    <rPh sb="7" eb="8">
      <t>ジ</t>
    </rPh>
    <rPh sb="8" eb="10">
      <t>キニュウ</t>
    </rPh>
    <rPh sb="10" eb="12">
      <t>ヒッス</t>
    </rPh>
    <phoneticPr fontId="5"/>
  </si>
  <si>
    <t>AtMOS入力値</t>
    <rPh sb="5" eb="7">
      <t>ニュウリョク</t>
    </rPh>
    <rPh sb="7" eb="8">
      <t>チ</t>
    </rPh>
    <phoneticPr fontId="5"/>
  </si>
  <si>
    <t>型</t>
    <rPh sb="0" eb="1">
      <t>カタ</t>
    </rPh>
    <phoneticPr fontId="5"/>
  </si>
  <si>
    <t>AtMOSコード</t>
    <phoneticPr fontId="5"/>
  </si>
  <si>
    <t>日付</t>
    <rPh sb="0" eb="2">
      <t>ヒヅケ</t>
    </rPh>
    <phoneticPr fontId="5"/>
  </si>
  <si>
    <t>文字列</t>
    <rPh sb="0" eb="3">
      <t>モジレツ</t>
    </rPh>
    <phoneticPr fontId="5"/>
  </si>
  <si>
    <t>コード：ネットワーク種別</t>
    <phoneticPr fontId="5"/>
  </si>
  <si>
    <t>1:VPNタイプ
2:インターネットタイプ</t>
    <phoneticPr fontId="5"/>
  </si>
  <si>
    <t>コード：クラス</t>
    <phoneticPr fontId="5"/>
  </si>
  <si>
    <t>1:グローバルアドレス
2:シェアードアドレス
3:プライベートアドレス(クラスA)
4:プライベートアドレス(クラスB)
5:標準サービス（プライベートIP固定）</t>
    <phoneticPr fontId="5"/>
  </si>
  <si>
    <t>【サフィックス】ドメイン</t>
  </si>
  <si>
    <t>sphere.jp</t>
    <phoneticPr fontId="5"/>
  </si>
  <si>
    <t>コード：アカウントタイプ</t>
    <phoneticPr fontId="5"/>
  </si>
  <si>
    <t>1:ユニークID
2:共通ID</t>
    <phoneticPr fontId="5"/>
  </si>
  <si>
    <t>コード：通信規格</t>
    <rPh sb="4" eb="8">
      <t>ツウシンキカク</t>
    </rPh>
    <phoneticPr fontId="5"/>
  </si>
  <si>
    <t>1:3G
2:LTE
3:バックアップ
4:マルチキャリア
5:チップSIMスタンダード
6:チップSIMマルチキャリア</t>
    <phoneticPr fontId="5"/>
  </si>
  <si>
    <t>【通信方式】PDPタイプ</t>
  </si>
  <si>
    <t>コード：PDPタイプ</t>
    <phoneticPr fontId="5"/>
  </si>
  <si>
    <t>1:PPP
2:IP</t>
    <phoneticPr fontId="5"/>
  </si>
  <si>
    <t>コード：NAT利用</t>
    <rPh sb="7" eb="9">
      <t>リヨウ</t>
    </rPh>
    <phoneticPr fontId="5"/>
  </si>
  <si>
    <t>0:利用しない
1:利用する</t>
    <rPh sb="2" eb="4">
      <t>リヨウ</t>
    </rPh>
    <rPh sb="10" eb="12">
      <t>リヨウ</t>
    </rPh>
    <phoneticPr fontId="5"/>
  </si>
  <si>
    <t>【NAT機能】NAT後アドレス帯</t>
  </si>
  <si>
    <t>コード：折り返し通信禁止有無</t>
    <rPh sb="4" eb="5">
      <t>オ</t>
    </rPh>
    <rPh sb="6" eb="7">
      <t>カエ</t>
    </rPh>
    <rPh sb="8" eb="10">
      <t>ツウシン</t>
    </rPh>
    <rPh sb="10" eb="12">
      <t>キンシ</t>
    </rPh>
    <rPh sb="12" eb="14">
      <t>ウム</t>
    </rPh>
    <phoneticPr fontId="5"/>
  </si>
  <si>
    <t>コード：SIM管理API利用</t>
    <rPh sb="12" eb="14">
      <t>リヨウ</t>
    </rPh>
    <phoneticPr fontId="5"/>
  </si>
  <si>
    <t>【SIM管理API】ユーザID</t>
  </si>
  <si>
    <t>【SIM管理API】パスワード</t>
  </si>
  <si>
    <t>コード：DNSアドレス付与</t>
    <rPh sb="11" eb="13">
      <t>フヨ</t>
    </rPh>
    <phoneticPr fontId="5"/>
  </si>
  <si>
    <t>【DNSアドレス付与】プライマリDNS</t>
  </si>
  <si>
    <t>【DNSアドレス付与】セカンダリDNS</t>
  </si>
  <si>
    <t>【カスタマコントロール利用管理者】ユーザID</t>
  </si>
  <si>
    <t>【カスタマコントロール利用管理者】パスワード</t>
  </si>
  <si>
    <t>数値（月数）</t>
    <rPh sb="0" eb="2">
      <t>スウチ</t>
    </rPh>
    <rPh sb="3" eb="5">
      <t>ツキスウ</t>
    </rPh>
    <phoneticPr fontId="5"/>
  </si>
  <si>
    <t>mobile-g@nttpc.co.jp</t>
    <phoneticPr fontId="5"/>
  </si>
  <si>
    <t>下記料金表は消費税及び地方消費税相当額を含まない金額を表示します。</t>
    <rPh sb="0" eb="2">
      <t>カキ</t>
    </rPh>
    <phoneticPr fontId="5"/>
  </si>
  <si>
    <t>■InfoSphereモバイルスタンダードタイプ(旧称：モバイルM2M インターネットタイプ) 基本サービス月額料金（1回線毎)</t>
    <phoneticPr fontId="5"/>
  </si>
  <si>
    <t>プラン</t>
    <phoneticPr fontId="5"/>
  </si>
  <si>
    <t>金額</t>
    <rPh sb="0" eb="2">
      <t>キンガク</t>
    </rPh>
    <phoneticPr fontId="5"/>
  </si>
  <si>
    <t>金額(税込)</t>
    <rPh sb="0" eb="2">
      <t>キンガク</t>
    </rPh>
    <rPh sb="3" eb="5">
      <t>ゼイコ</t>
    </rPh>
    <phoneticPr fontId="5"/>
  </si>
  <si>
    <t>対応回線</t>
    <rPh sb="0" eb="2">
      <t>タイオウ</t>
    </rPh>
    <rPh sb="2" eb="4">
      <t>カイセン</t>
    </rPh>
    <phoneticPr fontId="5"/>
  </si>
  <si>
    <t>標準プラン</t>
  </si>
  <si>
    <t>3G/LTE</t>
    <phoneticPr fontId="5"/>
  </si>
  <si>
    <t>ライトプラン</t>
  </si>
  <si>
    <t>従量プラン</t>
  </si>
  <si>
    <t>1GBプラン</t>
    <phoneticPr fontId="5"/>
  </si>
  <si>
    <t>3GBプラン</t>
    <phoneticPr fontId="5"/>
  </si>
  <si>
    <t>5GBプラン</t>
    <phoneticPr fontId="5"/>
  </si>
  <si>
    <t>LTE</t>
    <phoneticPr fontId="5"/>
  </si>
  <si>
    <t>10GBプラン</t>
    <phoneticPr fontId="5"/>
  </si>
  <si>
    <t>20GBプラン</t>
    <phoneticPr fontId="5"/>
  </si>
  <si>
    <t>30GBプラン</t>
    <phoneticPr fontId="5"/>
  </si>
  <si>
    <t>50GBプラン</t>
    <phoneticPr fontId="5"/>
  </si>
  <si>
    <t>上り1GBプラン</t>
    <rPh sb="0" eb="1">
      <t>ノボ</t>
    </rPh>
    <phoneticPr fontId="5"/>
  </si>
  <si>
    <t>上り3GBプラン</t>
    <rPh sb="0" eb="1">
      <t>ノボ</t>
    </rPh>
    <phoneticPr fontId="5"/>
  </si>
  <si>
    <t>上り5GBプラン</t>
    <rPh sb="0" eb="1">
      <t>ノボ</t>
    </rPh>
    <phoneticPr fontId="5"/>
  </si>
  <si>
    <t>上り10GBプラン</t>
    <rPh sb="0" eb="1">
      <t>ノボ</t>
    </rPh>
    <phoneticPr fontId="5"/>
  </si>
  <si>
    <t>上り30GBプラン</t>
    <rPh sb="0" eb="1">
      <t>ノボ</t>
    </rPh>
    <phoneticPr fontId="5"/>
  </si>
  <si>
    <t>上り50GBプラン</t>
    <rPh sb="0" eb="1">
      <t>ノボ</t>
    </rPh>
    <phoneticPr fontId="5"/>
  </si>
  <si>
    <t>上り100GBプラン</t>
    <rPh sb="0" eb="1">
      <t>ノボ</t>
    </rPh>
    <phoneticPr fontId="5"/>
  </si>
  <si>
    <t>上り200GBプラン</t>
    <rPh sb="0" eb="1">
      <t>ノボ</t>
    </rPh>
    <phoneticPr fontId="5"/>
  </si>
  <si>
    <t>休止プラン</t>
    <rPh sb="0" eb="2">
      <t>キュウシ</t>
    </rPh>
    <phoneticPr fontId="5"/>
  </si>
  <si>
    <t>■InfoSphereモバイルスタンダードタイプ(旧称：モバイルM2M インターネットタイプ) 基本サービス初期料金</t>
    <rPh sb="54" eb="56">
      <t>ショキ</t>
    </rPh>
    <phoneticPr fontId="5"/>
  </si>
  <si>
    <t>項目</t>
    <rPh sb="0" eb="2">
      <t>コウモク</t>
    </rPh>
    <phoneticPr fontId="5"/>
  </si>
  <si>
    <t>対象</t>
    <rPh sb="0" eb="2">
      <t>タイショウ</t>
    </rPh>
    <phoneticPr fontId="5"/>
  </si>
  <si>
    <t>事務手数料</t>
    <rPh sb="0" eb="2">
      <t>ジム</t>
    </rPh>
    <rPh sb="2" eb="5">
      <t>テスウリョウ</t>
    </rPh>
    <phoneticPr fontId="5"/>
  </si>
  <si>
    <t>1回線毎</t>
    <phoneticPr fontId="5"/>
  </si>
  <si>
    <t>SIM発行手数料</t>
    <rPh sb="3" eb="5">
      <t>ハッコウ</t>
    </rPh>
    <rPh sb="5" eb="8">
      <t>テスウリョウ</t>
    </rPh>
    <phoneticPr fontId="5"/>
  </si>
  <si>
    <t>配送料</t>
    <rPh sb="0" eb="2">
      <t>ハイソウ</t>
    </rPh>
    <rPh sb="2" eb="3">
      <t>リョウ</t>
    </rPh>
    <phoneticPr fontId="5"/>
  </si>
  <si>
    <t>初期料金はチップSIM納品時に請求いたします。</t>
    <rPh sb="0" eb="4">
      <t>ショキリョウキン</t>
    </rPh>
    <rPh sb="11" eb="14">
      <t>ノウヒンジ</t>
    </rPh>
    <rPh sb="15" eb="17">
      <t>セイキュウ</t>
    </rPh>
    <phoneticPr fontId="5"/>
  </si>
  <si>
    <t>■クーポン</t>
    <phoneticPr fontId="5"/>
  </si>
  <si>
    <t>上りクーポン</t>
    <phoneticPr fontId="5"/>
  </si>
  <si>
    <t>標準クーポン</t>
    <phoneticPr fontId="5"/>
  </si>
  <si>
    <t>上りクーポン(税込)</t>
    <phoneticPr fontId="5"/>
  </si>
  <si>
    <t>標準クーポン(税込)</t>
    <rPh sb="7" eb="9">
      <t>ゼイコ</t>
    </rPh>
    <phoneticPr fontId="5"/>
  </si>
  <si>
    <t>100MB</t>
    <phoneticPr fontId="5"/>
  </si>
  <si>
    <t>300MB</t>
    <phoneticPr fontId="5"/>
  </si>
  <si>
    <t>500MB</t>
    <phoneticPr fontId="5"/>
  </si>
  <si>
    <t>1GB(1024MB)</t>
    <phoneticPr fontId="5"/>
  </si>
  <si>
    <t>※クーポンの有効期限は発行より30日です。</t>
    <rPh sb="6" eb="8">
      <t>ユウコウ</t>
    </rPh>
    <rPh sb="8" eb="10">
      <t>キゲン</t>
    </rPh>
    <rPh sb="11" eb="13">
      <t>ハッコウ</t>
    </rPh>
    <rPh sb="17" eb="18">
      <t>ニチ</t>
    </rPh>
    <phoneticPr fontId="5"/>
  </si>
  <si>
    <t>■従量料金</t>
    <rPh sb="1" eb="3">
      <t>ジュウリョウ</t>
    </rPh>
    <rPh sb="3" eb="5">
      <t>リョウキン</t>
    </rPh>
    <phoneticPr fontId="5"/>
  </si>
  <si>
    <t>上り通信料(1MBあたり)</t>
    <rPh sb="0" eb="1">
      <t>ノボ</t>
    </rPh>
    <rPh sb="2" eb="4">
      <t>ツウシン</t>
    </rPh>
    <rPh sb="4" eb="5">
      <t>リョウ</t>
    </rPh>
    <phoneticPr fontId="5"/>
  </si>
  <si>
    <t>30MB / 月を超えた通信が対象となります。</t>
    <rPh sb="15" eb="17">
      <t>タイショウ</t>
    </rPh>
    <phoneticPr fontId="5"/>
  </si>
  <si>
    <t>下り通信料(1MBあたり)</t>
    <rPh sb="0" eb="1">
      <t>クダ</t>
    </rPh>
    <rPh sb="2" eb="5">
      <t>ツウシンリョウ</t>
    </rPh>
    <phoneticPr fontId="5"/>
  </si>
  <si>
    <t>■オプション月額料金</t>
    <rPh sb="6" eb="8">
      <t>ゲツガク</t>
    </rPh>
    <rPh sb="8" eb="10">
      <t>リョウキン</t>
    </rPh>
    <phoneticPr fontId="5"/>
  </si>
  <si>
    <t>グローバル固定IP</t>
    <rPh sb="5" eb="7">
      <t>コテイ</t>
    </rPh>
    <phoneticPr fontId="5"/>
  </si>
  <si>
    <t>1アドレス毎/月額</t>
    <rPh sb="5" eb="6">
      <t>ゴト</t>
    </rPh>
    <rPh sb="7" eb="9">
      <t>ゲツガク</t>
    </rPh>
    <phoneticPr fontId="5"/>
  </si>
  <si>
    <t>■InfoSphereモバイルスタンダードタイプ　その他料金</t>
    <rPh sb="27" eb="28">
      <t>タ</t>
    </rPh>
    <rPh sb="28" eb="30">
      <t>リョウキン</t>
    </rPh>
    <phoneticPr fontId="5"/>
  </si>
  <si>
    <t>金額(税込)</t>
    <rPh sb="0" eb="2">
      <t>キンガク</t>
    </rPh>
    <phoneticPr fontId="5"/>
  </si>
  <si>
    <t>チップ型SIM維持料金</t>
    <rPh sb="3" eb="4">
      <t>ガタ</t>
    </rPh>
    <rPh sb="7" eb="11">
      <t>イジリョウキン</t>
    </rPh>
    <phoneticPr fontId="5"/>
  </si>
  <si>
    <t>1回線毎/月額</t>
    <rPh sb="5" eb="7">
      <t>ゲツガク</t>
    </rPh>
    <phoneticPr fontId="5"/>
  </si>
  <si>
    <t>※本料金はチップSIMの納品後334日以降に利用開始登録がされなかったSIMに適用します。</t>
    <rPh sb="1" eb="2">
      <t>ホン</t>
    </rPh>
    <rPh sb="2" eb="4">
      <t>リョウキン</t>
    </rPh>
    <rPh sb="12" eb="15">
      <t>ノウヒンゴ</t>
    </rPh>
    <rPh sb="18" eb="19">
      <t>ニチ</t>
    </rPh>
    <rPh sb="19" eb="21">
      <t>イコウ</t>
    </rPh>
    <rPh sb="22" eb="26">
      <t>リヨウカイシ</t>
    </rPh>
    <rPh sb="26" eb="28">
      <t>トウロク</t>
    </rPh>
    <rPh sb="39" eb="41">
      <t>テキヨウ</t>
    </rPh>
    <phoneticPr fontId="5"/>
  </si>
  <si>
    <t>本体</t>
    <rPh sb="0" eb="2">
      <t>ホンタイ</t>
    </rPh>
    <phoneticPr fontId="5"/>
  </si>
  <si>
    <t>MB-A200</t>
    <phoneticPr fontId="5"/>
  </si>
  <si>
    <t>RX220</t>
    <phoneticPr fontId="5"/>
  </si>
  <si>
    <t>ACアダプタ</t>
    <phoneticPr fontId="5"/>
  </si>
  <si>
    <t>有償保証(5年)</t>
  </si>
  <si>
    <t>有償保証/先出しセンドバック(5年)</t>
  </si>
  <si>
    <t>標準保証(1年)</t>
  </si>
  <si>
    <t>有償保証(2年)</t>
  </si>
  <si>
    <t>有償保証(3年)</t>
  </si>
  <si>
    <t>適用開始年月</t>
  </si>
  <si>
    <t>明細内訳コード</t>
    <rPh sb="0" eb="2">
      <t>メイサイ</t>
    </rPh>
    <rPh sb="2" eb="4">
      <t>ウチワケ</t>
    </rPh>
    <phoneticPr fontId="4"/>
  </si>
  <si>
    <t>型番</t>
    <rPh sb="0" eb="2">
      <t>カタバン</t>
    </rPh>
    <phoneticPr fontId="4"/>
  </si>
  <si>
    <t>端末機種コード</t>
  </si>
  <si>
    <t>請求明細名</t>
    <rPh sb="0" eb="4">
      <t>セイキュウメイサイ</t>
    </rPh>
    <rPh sb="4" eb="5">
      <t>メイ</t>
    </rPh>
    <phoneticPr fontId="4"/>
  </si>
  <si>
    <t>端末名称（レンタル・物販の場合）</t>
    <rPh sb="0" eb="2">
      <t>タンマツ</t>
    </rPh>
    <rPh sb="2" eb="4">
      <t>メイショウ</t>
    </rPh>
    <rPh sb="10" eb="12">
      <t>ブッパン</t>
    </rPh>
    <rPh sb="13" eb="15">
      <t>バアイ</t>
    </rPh>
    <phoneticPr fontId="4"/>
  </si>
  <si>
    <t>備考</t>
    <rPh sb="0" eb="2">
      <t>ビコウ</t>
    </rPh>
    <phoneticPr fontId="4"/>
  </si>
  <si>
    <t>P00001445</t>
  </si>
  <si>
    <t>UX302NC</t>
  </si>
  <si>
    <t>端末初期費用（ＵＳＢ）：</t>
  </si>
  <si>
    <t>UX302NC-R</t>
  </si>
  <si>
    <t>MF121/USB(S)</t>
  </si>
  <si>
    <t>MF121</t>
  </si>
  <si>
    <t>WM320/USB(SL)</t>
  </si>
  <si>
    <t>WM320</t>
  </si>
  <si>
    <t>P00001446</t>
  </si>
  <si>
    <t>PA-MR05LN</t>
  </si>
  <si>
    <t>端末初期費用（ＷｉＦｉ）：</t>
  </si>
  <si>
    <t>Aterm MR05LN</t>
  </si>
  <si>
    <t>PA-MR05LN-CLD</t>
  </si>
  <si>
    <t>Aterm MR05LN クレードルセット</t>
  </si>
  <si>
    <t>MR04LN/WiFi(SL)</t>
  </si>
  <si>
    <t>Aterm MR04LN</t>
  </si>
  <si>
    <t>MR04LN(CDL)/WiFi(SL)</t>
  </si>
  <si>
    <t>Aterm MR04LN クレードルセット</t>
  </si>
  <si>
    <t>MR03LN/WiFi(SL)</t>
  </si>
  <si>
    <t>Aterm MR03LN</t>
  </si>
  <si>
    <t>P00001448</t>
  </si>
  <si>
    <t>A110-AC1AN0-X01</t>
  </si>
  <si>
    <t>端末一括購入代金：</t>
  </si>
  <si>
    <t>MB-A110 ACアダプタ付#標準保証(1年)</t>
    <rPh sb="22" eb="23">
      <t>ネン</t>
    </rPh>
    <phoneticPr fontId="2"/>
  </si>
  <si>
    <t>A110-AC1AN0-X02</t>
  </si>
  <si>
    <t>MB-A110 ACアダプタ付#有償保証(2年)</t>
  </si>
  <si>
    <t>A110-AC1AN0-X03</t>
  </si>
  <si>
    <t>MB-A110 ACアダプタ付#有償保証(3年)</t>
  </si>
  <si>
    <t>A110-AC1AN0-X05</t>
  </si>
  <si>
    <t>MB-A110 ACアダプタ付#有償保証(5年)</t>
  </si>
  <si>
    <t>A110-AC1AN0-Y01</t>
  </si>
  <si>
    <t>MB-A110 ACアダプタ付#有償保証/先出しセンドバック(1年)</t>
  </si>
  <si>
    <t>A110-AC1AN0-Y02</t>
  </si>
  <si>
    <t>MB-A110 ACアダプタ付#有償保証/先出しセンドバック(2年)</t>
  </si>
  <si>
    <t>A110-AC1AN0-Y03</t>
  </si>
  <si>
    <t>MB-A110 ACアダプタ付#有償保証/先出しセンドバック(3年)</t>
  </si>
  <si>
    <t>A110-AC1AN0-Y05</t>
  </si>
  <si>
    <t>MB-A110 ACアダプタ付#有償保証/先出しセンドバック(5年)</t>
  </si>
  <si>
    <t>A100-AC1AN0-X01</t>
  </si>
  <si>
    <t>MB-A100 ACアダプタ付#標準保証(1年)</t>
    <rPh sb="22" eb="23">
      <t>ネン</t>
    </rPh>
    <phoneticPr fontId="2"/>
  </si>
  <si>
    <t>A100-AC1AN0-X02</t>
  </si>
  <si>
    <t>MB-A100 ACアダプタ付#有償保証(2年)</t>
  </si>
  <si>
    <t>A100-AC1AN0-X03</t>
  </si>
  <si>
    <t>MB-A100 ACアダプタ付#有償保証(3年)</t>
  </si>
  <si>
    <t>A100-AC1AN0-X05</t>
  </si>
  <si>
    <t>MB-A100 ACアダプタ付#有償保証(5年)</t>
  </si>
  <si>
    <t>A100-AC1AN0-Y01</t>
  </si>
  <si>
    <t>MB-A100 ACアダプタ付#有償保証/先出しセンドバック(1年)</t>
  </si>
  <si>
    <t>A100-AC1AN0-Y02</t>
  </si>
  <si>
    <t>MB-A100 ACアダプタ付#有償保証/先出しセンドバック(2年)</t>
  </si>
  <si>
    <t>A100-AC1AN0-Y03</t>
  </si>
  <si>
    <t>MB-A100 ACアダプタ付#有償保証/先出しセンドバック(3年)</t>
  </si>
  <si>
    <t>A100-AC1AN0-Y05</t>
  </si>
  <si>
    <t>MB-A100 ACアダプタ付#有償保証/先出しセンドバック(5年)</t>
  </si>
  <si>
    <t>A110-AC1AN1-X01</t>
  </si>
  <si>
    <t>MB-A110 ACアダプタ付/外部アンテナ1本#標準保証(1年)</t>
    <rPh sb="31" eb="32">
      <t>ネン</t>
    </rPh>
    <phoneticPr fontId="2"/>
  </si>
  <si>
    <t>A110-AC1AN2-X02</t>
  </si>
  <si>
    <t>MB-A110 ACアダプタ付/外部アンテナ2本#有償保証(2年)</t>
  </si>
  <si>
    <t>A110-AC1AN2-X03</t>
  </si>
  <si>
    <t>MB-A110 ACアダプタ付/外部アンテナ2本#有償保証(3年)</t>
  </si>
  <si>
    <t>A110-AC1AN1-X05</t>
  </si>
  <si>
    <t>MB-A110 ACアダプタ付/外部アンテナ1本#有償保証(5年)</t>
  </si>
  <si>
    <t>A110-AC1AN1-Y01</t>
  </si>
  <si>
    <t>MB-A110 ACアダプタ付/外部アンテナ1本#有償保証/先出しセンドバック(1年)</t>
  </si>
  <si>
    <t>A110-AC1AN2-Y02</t>
  </si>
  <si>
    <t>MB-A110 ACアダプタ付/外部アンテナ2本#有償保証/先出しセンドバック(2年)</t>
  </si>
  <si>
    <t>A110-AC1AN2-Y03</t>
  </si>
  <si>
    <t>MB-A110 ACアダプタ付/外部アンテナ2本#有償保証/先出しセンドバック(3年)</t>
  </si>
  <si>
    <t>A110-AC1AN1-Y05</t>
  </si>
  <si>
    <t>MB-A110 ACアダプタ付/外部アンテナ1本#有償保証/先出しセンドバック(5年)</t>
  </si>
  <si>
    <t>A100-AC1AN1-X01</t>
  </si>
  <si>
    <t>MB-A100 ACアダプタ付/外部アンテナ1本#標準保証(1年)</t>
    <rPh sb="31" eb="32">
      <t>ネン</t>
    </rPh>
    <phoneticPr fontId="2"/>
  </si>
  <si>
    <t>A100-AC1AN2-X02</t>
  </si>
  <si>
    <t>MB-A100 ACアダプタ付/外部アンテナ2本#有償保証(2年)</t>
  </si>
  <si>
    <t>A100-AC1AN2-X03</t>
  </si>
  <si>
    <t>MB-A100 ACアダプタ付/外部アンテナ2本#有償保証(3年)</t>
  </si>
  <si>
    <t>A100-AC1AN1-X05</t>
  </si>
  <si>
    <t>MB-A100 ACアダプタ付/外部アンテナ1本#有償保証(5年)</t>
  </si>
  <si>
    <t>A100-AC1AN1-Y01</t>
  </si>
  <si>
    <t>MB-A100 ACアダプタ付/外部アンテナ1本#有償保証/先出しセンドバック(1年)</t>
  </si>
  <si>
    <t>A100-AC1AN2-Y02</t>
  </si>
  <si>
    <t>MB-A100 ACアダプタ付/外部アンテナ2本#有償保証/先出しセンドバック(2年)</t>
  </si>
  <si>
    <t>A100-AC1AN2-Y03</t>
  </si>
  <si>
    <t>MB-A100 ACアダプタ付/外部アンテナ2本#有償保証/先出しセンドバック(3年)</t>
  </si>
  <si>
    <t>A100-AC1AN1-Y05</t>
  </si>
  <si>
    <t>MB-A100 ACアダプタ付/外部アンテナ1本#有償保証/先出しセンドバック(5年)</t>
  </si>
  <si>
    <t>A100-AC0AN0-X01</t>
  </si>
  <si>
    <t>MB-A100#標準保証(1年)</t>
    <rPh sb="14" eb="15">
      <t>ネン</t>
    </rPh>
    <phoneticPr fontId="2"/>
  </si>
  <si>
    <t>A100-AC0AN0-X02</t>
  </si>
  <si>
    <t>MB-A100#有償保証(2年)</t>
  </si>
  <si>
    <t>A100-AC0AN0-X03</t>
  </si>
  <si>
    <t>MB-A100#有償保証(3年)</t>
  </si>
  <si>
    <t>A100-AC0AN0-X05</t>
  </si>
  <si>
    <t>MB-A100#有償保証(5年)</t>
  </si>
  <si>
    <t>A100-AC0AN0-Y01</t>
  </si>
  <si>
    <t>MB-A100#有償保証/先出しセンドバック(1年)</t>
  </si>
  <si>
    <t>A100-AC0AN0-Y02</t>
  </si>
  <si>
    <t>MB-A100#有償保証/先出しセンドバック(2年)</t>
  </si>
  <si>
    <t>A100-AC0AN0-Y03</t>
  </si>
  <si>
    <t>MB-A100#有償保証/先出しセンドバック(3年)</t>
  </si>
  <si>
    <t>A100-AC0AN0-Y05</t>
  </si>
  <si>
    <t>MB-A100#有償保証/先出しセンドバック(5年)</t>
  </si>
  <si>
    <t>A110-AC0AN0-X01</t>
  </si>
  <si>
    <t>MB-A110#標準保証(1年)</t>
    <rPh sb="14" eb="15">
      <t>ネン</t>
    </rPh>
    <phoneticPr fontId="2"/>
  </si>
  <si>
    <t>A110-AC0AN0-X02</t>
  </si>
  <si>
    <t>MB-A110#有償保証(2年)</t>
  </si>
  <si>
    <t>A110-AC0AN0-X03</t>
  </si>
  <si>
    <t>MB-A110#有償保証(3年)</t>
  </si>
  <si>
    <t>A110-AC0AN0-X05</t>
  </si>
  <si>
    <t>MB-A110#有償保証(5年)</t>
  </si>
  <si>
    <t>A110-AC0AN0-Y01</t>
  </si>
  <si>
    <t>MB-A110#有償保証/先出しセンドバック(1年)</t>
  </si>
  <si>
    <t>A110-AC0AN0-Y02</t>
  </si>
  <si>
    <t>MB-A110#有償保証/先出しセンドバック(2年)</t>
  </si>
  <si>
    <t>A110-AC0AN0-Y03</t>
  </si>
  <si>
    <t>MB-A110#有償保証/先出しセンドバック(3年)</t>
  </si>
  <si>
    <t>A110-AC0AN0-Y05</t>
  </si>
  <si>
    <t>MB-A110#有償保証/先出しセンドバック(5年)</t>
  </si>
  <si>
    <t>RX210-AC000-ANT0-X01</t>
  </si>
  <si>
    <t>RX210#標準保証(1年)</t>
  </si>
  <si>
    <t>RX210-AC000-ANT0-X02</t>
  </si>
  <si>
    <t>RX210#有償保証(2年)</t>
  </si>
  <si>
    <t>RX210-AC000-ANT0-X03</t>
  </si>
  <si>
    <t>RX210#有償保証(3年)</t>
  </si>
  <si>
    <t>RX210-AC000-ANT0-X05</t>
  </si>
  <si>
    <t>RX210#有償保証(5年)</t>
  </si>
  <si>
    <t>RX210-AC020-ANT0-X01</t>
  </si>
  <si>
    <t>RX210 ACアダプタ付#標準保証(1年)</t>
  </si>
  <si>
    <t>RX210-AC020-ANT0-X02</t>
  </si>
  <si>
    <t>RX210 ACアダプタ付#有償保証(2年)</t>
  </si>
  <si>
    <t>RX210-AC020-ANT0-X03</t>
  </si>
  <si>
    <t>RX210 ACアダプタ付#有償保証(3年)</t>
  </si>
  <si>
    <t>RX210-AC020-ANT0-X05</t>
  </si>
  <si>
    <t>RX210 ACアダプタ付#有償保証(5年)</t>
  </si>
  <si>
    <t>RX210-AC000-ROD2-X01</t>
  </si>
  <si>
    <t>RX210/LTEロッドアンテナ×2本#標準保証(1年)</t>
  </si>
  <si>
    <t>RX210-AC000-ROD2-X02</t>
  </si>
  <si>
    <t>RX210/LTEロッドアンテナ×2本#有償保証(2年)</t>
  </si>
  <si>
    <t>RX210-AC000-ROD2-X03</t>
  </si>
  <si>
    <t>RX210/LTEロッドアンテナ×2本#有償保証(3年)</t>
  </si>
  <si>
    <t>RX210-AC000-ROD2-X05</t>
  </si>
  <si>
    <t>RX210/LTEロッドアンテナ×2本#有償保証(5年)</t>
  </si>
  <si>
    <t>RX210-AC000-NEO2-X01</t>
  </si>
  <si>
    <t>RX210/LTEネオジムマグネットアンテナ×2本#標準保証(1年)</t>
  </si>
  <si>
    <t>RX210-AC000-NEO2-X02</t>
  </si>
  <si>
    <t>RX210/LTEネオジムマグネットアンテナ×2本#有償保証(2年)</t>
  </si>
  <si>
    <t>RX210-AC000-NEO2-X03</t>
  </si>
  <si>
    <t>RX210/LTEネオジムマグネットアンテナ×2本#有償保証(3年)</t>
  </si>
  <si>
    <t>RX210-AC000-NEO2-X05</t>
  </si>
  <si>
    <t>RX210/LTEネオジムマグネットアンテナ×2本#有償保証(5年)</t>
  </si>
  <si>
    <t>RX210-AC000-MB2-X01</t>
  </si>
  <si>
    <t>RX210/MBアンテナ×2本#標準保証(1年)</t>
  </si>
  <si>
    <t>RX210-AC000-MB2-X02</t>
  </si>
  <si>
    <t>RX210/MBアンテナ×2本#有償保証(2年)</t>
  </si>
  <si>
    <t>RX210-AC000-MB2-X03</t>
  </si>
  <si>
    <t>RX210/MBアンテナ×2本#有償保証(3年)</t>
  </si>
  <si>
    <t>RX210-AC000-MB2-X05</t>
  </si>
  <si>
    <t>RX210/MBアンテナ×2本#有償保証(5年)</t>
  </si>
  <si>
    <t>RX210-AC020-ROD2-X01</t>
  </si>
  <si>
    <t>RX210 ACアダプタ付/LTEロッドアンテナ×2本#標準保証(1年)</t>
  </si>
  <si>
    <t>RX210-AC020-ROD2-X02</t>
  </si>
  <si>
    <t>RX210 ACアダプタ付/LTEロッドアンテナ×2本#有償保証(2年)</t>
  </si>
  <si>
    <t>RX210-AC020-ROD2-X03</t>
  </si>
  <si>
    <t>RX210 ACアダプタ付/LTEロッドアンテナ×2本#有償保証(3年)</t>
  </si>
  <si>
    <t>RX210-AC020-ROD2-X05</t>
  </si>
  <si>
    <t>RX210 ACアダプタ付/LTEロッドアンテナ×2本#有償保証(5年)</t>
  </si>
  <si>
    <t>RX210-AC020-NEO2-X01</t>
  </si>
  <si>
    <t>RX210 ACアダプタ付/LTEネオジムマグネットアンテナ×2本#標準保証(1年)</t>
  </si>
  <si>
    <t>RX210-AC020-NEO2-X02</t>
  </si>
  <si>
    <t>RX210 ACアダプタ付/LTEネオジムマグネットアンテナ×2本#有償保証(2年)</t>
  </si>
  <si>
    <t>RX210-AC020-NEO2-X03</t>
  </si>
  <si>
    <t>RX210 ACアダプタ付/LTEネオジムマグネットアンテナ×2本#有償保証(3年)</t>
  </si>
  <si>
    <t>RX210-AC020-NEO2-X05</t>
  </si>
  <si>
    <t>RX210 ACアダプタ付/LTEネオジムマグネットアンテナ×2本#有償保証(5年)</t>
  </si>
  <si>
    <t>RX210-AC020-MB2-X01</t>
  </si>
  <si>
    <t>RX210 ACアダプタ付/MBアンテナ×2本#標準保証(1年)</t>
  </si>
  <si>
    <t>RX210-AC020-MB2-X02</t>
  </si>
  <si>
    <t>RX210 ACアダプタ付/MBアンテナ×2本#有償保証(2年)</t>
  </si>
  <si>
    <t>RX210-AC020-MB2-X03</t>
  </si>
  <si>
    <t>RX210 ACアダプタ付/MBアンテナ×2本#有償保証(3年)</t>
  </si>
  <si>
    <t>RX210-AC020-MB2-X05</t>
  </si>
  <si>
    <t>RX210 ACアダプタ付/MBアンテナ×2本#有償保証(5年)</t>
  </si>
  <si>
    <t>RX110-AC000-ANT0-X01</t>
  </si>
  <si>
    <t>RX110#標準保証(1年)</t>
  </si>
  <si>
    <t>RX110-AC000-ANT0-X02</t>
  </si>
  <si>
    <t>RX110#有償保証(2年)</t>
  </si>
  <si>
    <t>RX110-AC000-ANT0-X03</t>
  </si>
  <si>
    <t>RX110#有償保証(3年)</t>
  </si>
  <si>
    <t>RX110-AC000-ANT0-X05</t>
  </si>
  <si>
    <t>RX110#有償保証(5年)</t>
  </si>
  <si>
    <t>RX110-AC020-ANT0-X01</t>
  </si>
  <si>
    <t>RX110 ACアダプタ付#標準保証(1年)</t>
  </si>
  <si>
    <t>RX110-AC020-ANT0-X02</t>
  </si>
  <si>
    <t>RX110 ACアダプタ付#有償保証(2年)</t>
  </si>
  <si>
    <t>RX110-AC020-ANT0-X03</t>
  </si>
  <si>
    <t>RX110 ACアダプタ付#有償保証(3年)</t>
  </si>
  <si>
    <t>RX110-AC020-ANT0-X05</t>
  </si>
  <si>
    <t>RX110 ACアダプタ付#有償保証(5年)</t>
  </si>
  <si>
    <t>RX110-AC000-RAD1-X01</t>
  </si>
  <si>
    <t>RX110/RADAアンテナ×1本#標準保証(1年)</t>
  </si>
  <si>
    <t>RX110-AC000-RAD1-X02</t>
  </si>
  <si>
    <t>RX110/RADAアンテナ×1本#有償保証(2年)</t>
  </si>
  <si>
    <t>RX110-AC000-RAD1-X03</t>
  </si>
  <si>
    <t>RX110/RADAアンテナ×1本#有償保証(3年)</t>
  </si>
  <si>
    <t>RX110-AC000-RAD1-X05</t>
  </si>
  <si>
    <t>RX110/RADAアンテナ×1本#有償保証(5年)</t>
  </si>
  <si>
    <t>RX110-AC000-MAG1-X01</t>
  </si>
  <si>
    <t>RX110/マグネットアンテナ×1本#標準保証(1年)</t>
  </si>
  <si>
    <t>RX110-AC000-MAG1-X02</t>
  </si>
  <si>
    <t>RX110/マグネットアンテナ×1本#有償保証(2年)</t>
  </si>
  <si>
    <t>RX110-AC000-MAG1-X03</t>
  </si>
  <si>
    <t>RX110/マグネットアンテナ×1本#有償保証(3年)</t>
  </si>
  <si>
    <t>RX110-AC000-MAG1-X05</t>
  </si>
  <si>
    <t>RX110/マグネットアンテナ×1本#有償保証(5年)</t>
  </si>
  <si>
    <t>RX110-AC020-RAD1-X01</t>
  </si>
  <si>
    <t>RX110 ACアダプタ付/RADAアンテナ×1本#標準保証(1年)</t>
  </si>
  <si>
    <t>RX110-AC020-RAD1-X02</t>
  </si>
  <si>
    <t>RX110 ACアダプタ付/RADAアンテナ×1本#有償保証(2年)</t>
  </si>
  <si>
    <t>RX110-AC020-RAD1-X03</t>
  </si>
  <si>
    <t>RX110 ACアダプタ付/RADAアンテナ×1本#有償保証(3年)</t>
  </si>
  <si>
    <t>RX110-AC020-RAD1-X05</t>
  </si>
  <si>
    <t>RX110 ACアダプタ付/RADAアンテナ×1本#有償保証(5年)</t>
  </si>
  <si>
    <t>RX110-AC020-MAG1-X01</t>
  </si>
  <si>
    <t>RX110 ACアダプタ付/マグネットアンテナ×1本#標準保証(1年)</t>
  </si>
  <si>
    <t>RX110-AC020-MAG1-X02</t>
  </si>
  <si>
    <t>RX110 ACアダプタ付/マグネットアンテナ×1本#有償保証(2年)</t>
  </si>
  <si>
    <t>RX110-AC020-MAG1-X03</t>
  </si>
  <si>
    <t>RX110 ACアダプタ付/マグネットアンテナ×1本#有償保証(3年)</t>
  </si>
  <si>
    <t>RX110-AC020-MAG1-X05</t>
  </si>
  <si>
    <t>RX110 ACアダプタ付/マグネットアンテナ×1本#有償保証(5年)</t>
  </si>
  <si>
    <t>AX220-AC000-ANT0-X01</t>
  </si>
  <si>
    <t>AX220#標準保証(1年)</t>
  </si>
  <si>
    <t>AX220-AC000-ANT0-X02</t>
  </si>
  <si>
    <t>AX220#有償保証(2年)</t>
  </si>
  <si>
    <t>AX220-AC000-ANT0-X03</t>
  </si>
  <si>
    <t>AX220#有償保証(3年)</t>
  </si>
  <si>
    <t>AX220-AC000-ANT0-X05</t>
  </si>
  <si>
    <t>AX220#有償保証(5年)</t>
  </si>
  <si>
    <t>AX220-AC021-ANT0-X01</t>
  </si>
  <si>
    <t>AX220 ACアダプタ付#標準保証(1年)</t>
  </si>
  <si>
    <t>AX220-AC021-ANT0-X02</t>
  </si>
  <si>
    <t>AX220 ACアダプタ付#有償保証(2年)</t>
  </si>
  <si>
    <t>AX220-AC021-ANT0-X03</t>
  </si>
  <si>
    <t>AX220 ACアダプタ付#有償保証(3年)</t>
  </si>
  <si>
    <t>AX220-AC021-ANT0-X05</t>
  </si>
  <si>
    <t>AX220 ACアダプタ付#有償保証(5年)</t>
  </si>
  <si>
    <t>AX220-AC000-ROD2-X01</t>
  </si>
  <si>
    <t>AX220/LTEロッドアンテナ×2本#標準保証(1年)</t>
  </si>
  <si>
    <t>AX220-AC000-ROD2-X02</t>
  </si>
  <si>
    <t>AX220/LTEロッドアンテナ×2本#有償保証(2年)</t>
  </si>
  <si>
    <t>AX220-AC000-ROD2-X03</t>
  </si>
  <si>
    <t>AX220/LTEロッドアンテナ×2本#有償保証(3年)</t>
  </si>
  <si>
    <t>AX220-AC000-ROD2-X05</t>
  </si>
  <si>
    <t>AX220/LTEロッドアンテナ×2本#有償保証(5年)</t>
  </si>
  <si>
    <t>AX220-AC000-NEO2-X01</t>
  </si>
  <si>
    <t>AX220/LTEネオジムマグネットアンテナ×2本#標準保証(1年)</t>
  </si>
  <si>
    <t>AX220-AC000-NEO2-X02</t>
  </si>
  <si>
    <t>AX220/LTEネオジムマグネットアンテナ×2本#有償保証(2年)</t>
  </si>
  <si>
    <t>AX220-AC000-NEO2-X03</t>
  </si>
  <si>
    <t>AX220/LTEネオジムマグネットアンテナ×2本#有償保証(3年)</t>
  </si>
  <si>
    <t>AX220-AC000-NEO2-X05</t>
  </si>
  <si>
    <t>AX220/LTEネオジムマグネットアンテナ×2本#有償保証(5年)</t>
  </si>
  <si>
    <t>AX220-AC000-MB2-X01</t>
  </si>
  <si>
    <t>AX220/MBアンテナ×2本#標準保証(1年)</t>
  </si>
  <si>
    <t>AX220-AC000-MB2-X02</t>
  </si>
  <si>
    <t>AX220/MBアンテナ×2本#有償保証(2年)</t>
  </si>
  <si>
    <t>AX220-AC000-MB2-X03</t>
  </si>
  <si>
    <t>AX220/MBアンテナ×2本#有償保証(3年)</t>
  </si>
  <si>
    <t>AX220-AC000-MB2-X05</t>
  </si>
  <si>
    <t>AX220/MBアンテナ×2本#有償保証(5年)</t>
  </si>
  <si>
    <t>AX220-AC000-MIM1-X01</t>
  </si>
  <si>
    <t>AX220/MIMOアンテナ×1本#標準保証(1年)</t>
  </si>
  <si>
    <t>AX220-AC000-MIM1-X02</t>
  </si>
  <si>
    <t>AX220/MIMOアンテナ×1本#有償保証(2年)</t>
  </si>
  <si>
    <t>AX220-AC000-MIM1-X03</t>
  </si>
  <si>
    <t>AX220/MIMOアンテナ×1本#有償保証(3年)</t>
  </si>
  <si>
    <t>AX220-AC000-MIM1-X05</t>
  </si>
  <si>
    <t>AX220/MIMOアンテナ×1本#有償保証(5年)</t>
  </si>
  <si>
    <t>AX220-AC021-ROD2-X01</t>
  </si>
  <si>
    <t>AX220 ACアダプタ付/LTEロッドアンテナ×2本#標準保証(1年)</t>
  </si>
  <si>
    <t>AX220-AC021-ROD2-X02</t>
  </si>
  <si>
    <t>AX220 ACアダプタ付/LTEロッドアンテナ×2本#有償保証(2年)</t>
  </si>
  <si>
    <t>AX220-AC021-ROD2-X03</t>
  </si>
  <si>
    <t>AX220 ACアダプタ付/LTEロッドアンテナ×2本#有償保証(3年)</t>
  </si>
  <si>
    <t>AX220-AC021-ROD2-X05</t>
  </si>
  <si>
    <t>AX220 ACアダプタ付/LTEロッドアンテナ×2本#有償保証(5年)</t>
  </si>
  <si>
    <t>AX220-AC021-NEO2-X01</t>
  </si>
  <si>
    <t>AX220 ACアダプタ付/LTEネオジムマグネットアンテナ×2本#標準保証(1年)</t>
  </si>
  <si>
    <t>AX220-AC021-NEO2-X02</t>
  </si>
  <si>
    <t>AX220 ACアダプタ付/LTEネオジムマグネットアンテナ×2本#有償保証(2年)</t>
  </si>
  <si>
    <t>AX220-AC021-NEO2-X03</t>
  </si>
  <si>
    <t>AX220 ACアダプタ付/LTEネオジムマグネットアンテナ×2本#有償保証(3年)</t>
  </si>
  <si>
    <t>AX220-AC021-NEO2-X05</t>
  </si>
  <si>
    <t>AX220 ACアダプタ付/LTEネオジムマグネットアンテナ×2本#有償保証(5年)</t>
  </si>
  <si>
    <t>AX220-AC021-MB2-X01</t>
  </si>
  <si>
    <t>AX220 ACアダプタ付/MBアンテナ×2本#標準保証(1年)</t>
  </si>
  <si>
    <t>AX220-AC021-MB2-X02</t>
  </si>
  <si>
    <t>AX220 ACアダプタ付/MBアンテナ×2本#有償保証(2年)</t>
  </si>
  <si>
    <t>AX220-AC021-MB2-X03</t>
  </si>
  <si>
    <t>AX220 ACアダプタ付/MBアンテナ×2本#有償保証(3年)</t>
  </si>
  <si>
    <t>AX220-AC021-MB2-X05</t>
  </si>
  <si>
    <t>AX220 ACアダプタ付/MBアンテナ×2本#有償保証(5年)</t>
  </si>
  <si>
    <t>AX220-AC021-MIM1-X01</t>
  </si>
  <si>
    <t>AX220 ACアダプタ付/MIMOアンテナ×1本#標準保証(1年)</t>
  </si>
  <si>
    <t>AX220-AC021-MIM1-X02</t>
  </si>
  <si>
    <t>AX220 ACアダプタ付/MIMOアンテナ×1本#有償保証(2年)</t>
  </si>
  <si>
    <t>AX220-AC021-MIM1-X03</t>
  </si>
  <si>
    <t>AX220 ACアダプタ付/MIMOアンテナ×1本#有償保証(3年)</t>
  </si>
  <si>
    <t>AX220-AC021-MIM1-X05</t>
  </si>
  <si>
    <t>AX220 ACアダプタ付/MIMOアンテナ×1本#有償保証(5年)</t>
  </si>
  <si>
    <t>AX110-AC000-ANT0-X01</t>
  </si>
  <si>
    <t>AX110#標準保証(1年)</t>
  </si>
  <si>
    <t>AX110-AC000-ANT0-X02</t>
  </si>
  <si>
    <t>AX110#有償保証(2年)</t>
  </si>
  <si>
    <t>AX110-AC000-ANT0-X03</t>
  </si>
  <si>
    <t>AX110#有償保証(3年)</t>
  </si>
  <si>
    <t>AX110-AC000-ANT0-X05</t>
  </si>
  <si>
    <t>AX110#有償保証(5年)</t>
  </si>
  <si>
    <t>AX110-AC021-ANT0-X01</t>
  </si>
  <si>
    <t>AX110 ACアダプタ付#標準保証(1年)</t>
  </si>
  <si>
    <t>AX110-AC021-ANT0-X02</t>
  </si>
  <si>
    <t>AX110 ACアダプタ付#有償保証(2年)</t>
  </si>
  <si>
    <t>AX110-AC021-ANT0-X03</t>
  </si>
  <si>
    <t>AX110 ACアダプタ付#有償保証(3年)</t>
  </si>
  <si>
    <t>AX110-AC021-ANT0-X05</t>
  </si>
  <si>
    <t>AX110 ACアダプタ付#有償保証(5年)</t>
  </si>
  <si>
    <t>AX110-AC000-RAD1-X01</t>
  </si>
  <si>
    <t>AX110/RADAアンテナ×1本#標準保証(1年)</t>
  </si>
  <si>
    <t>AX110-AC000-RAD1-X02</t>
  </si>
  <si>
    <t>AX110/RADAアンテナ×1本#有償保証(2年)</t>
  </si>
  <si>
    <t>AX110-AC000-RAD1-X03</t>
  </si>
  <si>
    <t>AX110/RADAアンテナ×1本#有償保証(3年)</t>
  </si>
  <si>
    <t>AX110-AC000-RAD1-X05</t>
  </si>
  <si>
    <t>AX110/RADAアンテナ×1本#有償保証(5年)</t>
  </si>
  <si>
    <t>AX110-AC000-MAG1-X01</t>
  </si>
  <si>
    <t>AX110/マグネットアンテナ×1本#標準保証(1年)</t>
  </si>
  <si>
    <t>AX110-AC000-MAG1-X02</t>
  </si>
  <si>
    <t>AX110/マグネットアンテナ×1本#有償保証(2年)</t>
  </si>
  <si>
    <t>AX110-AC000-MAG1-X03</t>
  </si>
  <si>
    <t>AX110/マグネットアンテナ×1本#有償保証(3年)</t>
  </si>
  <si>
    <t>AX110-AC000-MAG1-X05</t>
  </si>
  <si>
    <t>AX110/マグネットアンテナ×1本#有償保証(5年)</t>
  </si>
  <si>
    <t>AX110-AC021-RAD1-X01</t>
  </si>
  <si>
    <t>AX110 ACアダプタ付/RADAアンテナ×1本#標準保証(1年)</t>
  </si>
  <si>
    <t>AX110-AC021-RAD1-X02</t>
  </si>
  <si>
    <t>AX110 ACアダプタ付/RADAアンテナ×1本#有償保証(2年)</t>
  </si>
  <si>
    <t>AX110-AC021-RAD1-X03</t>
  </si>
  <si>
    <t>AX110 ACアダプタ付/RADAアンテナ×1本#有償保証(3年)</t>
  </si>
  <si>
    <t>AX110-AC021-RAD1-X05</t>
  </si>
  <si>
    <t>AX110 ACアダプタ付/RADAアンテナ×1本#有償保証(5年)</t>
  </si>
  <si>
    <t>AX110-AC021-MAG1-X01</t>
  </si>
  <si>
    <t>AX110 ACアダプタ付/マグネットアンテナ×1本#標準保証(1年)</t>
  </si>
  <si>
    <t>AX110-AC021-MAG1-X02</t>
  </si>
  <si>
    <t>AX110 ACアダプタ付/マグネットアンテナ×1本#有償保証(2年)</t>
  </si>
  <si>
    <t>AX110-AC021-MAG1-X03</t>
  </si>
  <si>
    <t>AX110 ACアダプタ付/マグネットアンテナ×1本#有償保証(3年)</t>
  </si>
  <si>
    <t>AX110-AC021-MAG1-X05</t>
  </si>
  <si>
    <t>AX110 ACアダプタ付/マグネットアンテナ×1本#有償保証(5年)</t>
  </si>
  <si>
    <t>RX220-AC000-ANT0-X01</t>
  </si>
  <si>
    <t>RX220#標準保証(1年)</t>
  </si>
  <si>
    <t>RX220-AC000-ANT0-X02</t>
  </si>
  <si>
    <t>RX220#有償保証(2年)</t>
  </si>
  <si>
    <t>RX220-AC000-ANT0-X03</t>
  </si>
  <si>
    <t>RX220#有償保証(3年)</t>
  </si>
  <si>
    <t>RX220-AC000-ANT0-X05</t>
  </si>
  <si>
    <t>RX220#有償保証(5年)</t>
  </si>
  <si>
    <t>RX220-AC020-ANT0-X01</t>
  </si>
  <si>
    <t>RX220 ACアダプタ付#標準保証(1年)</t>
  </si>
  <si>
    <t>RX220-AC020-ANT0-X02</t>
  </si>
  <si>
    <t>RX220 ACアダプタ付#有償保証(2年)</t>
  </si>
  <si>
    <t>RX220-AC020-ANT0-X03</t>
  </si>
  <si>
    <t>RX220 ACアダプタ付#有償保証(3年)</t>
  </si>
  <si>
    <t>RX220-AC020-ANT0-X05</t>
  </si>
  <si>
    <t>RX220 ACアダプタ付#有償保証(5年)</t>
  </si>
  <si>
    <t>RX220-AC000-ROD2-X01</t>
  </si>
  <si>
    <t>RX220/LTEロッドアンテナ×2本#標準保証(1年)</t>
  </si>
  <si>
    <t>RX220-AC000-ROD2-X02</t>
  </si>
  <si>
    <t>RX220/LTEロッドアンテナ×2本#有償保証(2年)</t>
  </si>
  <si>
    <t>RX220-AC000-ROD2-X03</t>
  </si>
  <si>
    <t>RX220/LTEロッドアンテナ×2本#有償保証(3年)</t>
  </si>
  <si>
    <t>RX220-AC000-ROD2-X05</t>
  </si>
  <si>
    <t>RX220/LTEロッドアンテナ×2本#有償保証(5年)</t>
  </si>
  <si>
    <t>RX220-AC000-NEO2-X01</t>
  </si>
  <si>
    <t>RX220/LTEネオジムマグネットアンテナ×2本#標準保証(1年)</t>
  </si>
  <si>
    <t>RX220-AC000-NEO2-X02</t>
  </si>
  <si>
    <t>RX220/LTEネオジムマグネットアンテナ×2本#有償保証(2年)</t>
  </si>
  <si>
    <t>RX220-AC000-NEO2-X03</t>
  </si>
  <si>
    <t>RX220/LTEネオジムマグネットアンテナ×2本#有償保証(3年)</t>
  </si>
  <si>
    <t>RX220-AC000-NEO2-X05</t>
  </si>
  <si>
    <t>RX220/LTEネオジムマグネットアンテナ×2本#有償保証(5年)</t>
  </si>
  <si>
    <t>RX220-AC000-MB2-X01</t>
  </si>
  <si>
    <t>RX220/MBアンテナ×2本#標準保証(1年)</t>
  </si>
  <si>
    <t>RX220-AC000-MB2-X02</t>
  </si>
  <si>
    <t>RX220/MBアンテナ×2本#有償保証(2年)</t>
  </si>
  <si>
    <t>RX220-AC000-MB2-X03</t>
  </si>
  <si>
    <t>RX220/MBアンテナ×2本#有償保証(3年)</t>
  </si>
  <si>
    <t>RX220-AC000-MB2-X05</t>
  </si>
  <si>
    <t>RX220/MBアンテナ×2本#有償保証(5年)</t>
  </si>
  <si>
    <t>RX220-AC000-MIM1-X01</t>
  </si>
  <si>
    <t>RX220/MIMOアンテナ×1本#標準保証(1年)</t>
  </si>
  <si>
    <t>RX220-AC000-MIM1-X02</t>
  </si>
  <si>
    <t>RX220/MIMOアンテナ×1本#有償保証(2年)</t>
  </si>
  <si>
    <t>RX220-AC000-MIM1-X03</t>
  </si>
  <si>
    <t>RX220/MIMOアンテナ×1本#有償保証(3年)</t>
  </si>
  <si>
    <t>RX220-AC000-MIM1-X05</t>
  </si>
  <si>
    <t>RX220/MIMOアンテナ×1本#有償保証(5年)</t>
  </si>
  <si>
    <t>RX220-AC020-ROD2-X01</t>
  </si>
  <si>
    <t>RX220 ACアダプタ付/LTEロッドアンテナ×2本#標準保証(1年)</t>
  </si>
  <si>
    <t>RX220-AC020-ROD2-X02</t>
  </si>
  <si>
    <t>RX220 ACアダプタ付/LTEロッドアンテナ×2本#有償保証(2年)</t>
  </si>
  <si>
    <t>RX220-AC020-ROD2-X03</t>
  </si>
  <si>
    <t>RX220 ACアダプタ付/LTEロッドアンテナ×2本#有償保証(3年)</t>
  </si>
  <si>
    <t>RX220-AC020-ROD2-X05</t>
  </si>
  <si>
    <t>RX220 ACアダプタ付/LTEロッドアンテナ×2本#有償保証(5年)</t>
  </si>
  <si>
    <t>RX220-AC020-NEO2-X01</t>
  </si>
  <si>
    <t>RX220 ACアダプタ付/LTEネオジムマグネットアンテナ×2本#標準保証(1年)</t>
  </si>
  <si>
    <t>RX220-AC020-NEO2-X02</t>
  </si>
  <si>
    <t>RX220 ACアダプタ付/LTEネオジムマグネットアンテナ×2本#有償保証(2年)</t>
  </si>
  <si>
    <t>RX220-AC020-NEO2-X03</t>
  </si>
  <si>
    <t>RX220 ACアダプタ付/LTEネオジムマグネットアンテナ×2本#有償保証(3年)</t>
  </si>
  <si>
    <t>RX220-AC020-NEO2-X05</t>
  </si>
  <si>
    <t>RX220 ACアダプタ付/LTEネオジムマグネットアンテナ×2本#有償保証(5年)</t>
  </si>
  <si>
    <t>RX220-AC020-MB2-X01</t>
  </si>
  <si>
    <t>RX220 ACアダプタ付/MBアンテナ×2本#標準保証(1年)</t>
  </si>
  <si>
    <t>RX220-AC020-MB2-X02</t>
  </si>
  <si>
    <t>RX220 ACアダプタ付/MBアンテナ×2本#有償保証(2年)</t>
  </si>
  <si>
    <t>RX220-AC020-MB2-X03</t>
  </si>
  <si>
    <t>RX220 ACアダプタ付/MBアンテナ×2本#有償保証(3年)</t>
  </si>
  <si>
    <t>RX220-AC020-MB2-X05</t>
  </si>
  <si>
    <t>RX220 ACアダプタ付/MBアンテナ×2本#有償保証(5年)</t>
  </si>
  <si>
    <t>RX220-AC020-MIM1-X01</t>
  </si>
  <si>
    <t>RX220 ACアダプタ付/MIMOアンテナ×1本#標準保証(1年)</t>
  </si>
  <si>
    <t>RX220-AC020-MIM1-X02</t>
  </si>
  <si>
    <t>RX220 ACアダプタ付/MIMOアンテナ×1本#有償保証(2年)</t>
  </si>
  <si>
    <t>RX220-AC020-MIM1-X03</t>
  </si>
  <si>
    <t>RX220 ACアダプタ付/MIMOアンテナ×1本#有償保証(3年)</t>
  </si>
  <si>
    <t>RX220-AC020-MIM1-X05</t>
  </si>
  <si>
    <t>RX220 ACアダプタ付/MIMOアンテナ×1本#有償保証(5年)</t>
  </si>
  <si>
    <t>A200-AC1AN0-X03</t>
  </si>
  <si>
    <t>MB-A200 ACアダプタ付#標準保証(3年)</t>
    <rPh sb="22" eb="23">
      <t>ネン</t>
    </rPh>
    <phoneticPr fontId="2"/>
  </si>
  <si>
    <t>A200-AC1AN0-X05</t>
  </si>
  <si>
    <t>MB-A200 ACアダプタ付#有償保証(5年)</t>
  </si>
  <si>
    <t>A200-AC1AN0-Y03</t>
  </si>
  <si>
    <t>MB-A200 ACアダプタ付#有償保証/先出しセンドバック(3年)</t>
  </si>
  <si>
    <t>A200-AC1AN0-Y05</t>
  </si>
  <si>
    <t>MB-A200 ACアダプタ付#有償保証/先出しセンドバック(5年)</t>
  </si>
  <si>
    <t>A200-AC1AN1-X03</t>
  </si>
  <si>
    <t>MB-A200 ACアダプタ付/外部アンテナ1本#標準保証(3年)</t>
    <rPh sb="31" eb="32">
      <t>ネン</t>
    </rPh>
    <phoneticPr fontId="2"/>
  </si>
  <si>
    <t>A200-AC1AN1-X05</t>
  </si>
  <si>
    <t>MB-A200 ACアダプタ付/外部アンテナ1本#有償保証(5年)</t>
  </si>
  <si>
    <t>A200-AC1AN1-Y03</t>
  </si>
  <si>
    <t>MB-A200 ACアダプタ付/外部アンテナ1本#有償保証/先出しセンドバック(3年)</t>
  </si>
  <si>
    <t>A200-AC1AN1-Y05</t>
  </si>
  <si>
    <t>MB-A200 ACアダプタ付/外部アンテナ1本#有償保証/先出しセンドバック(5年)</t>
  </si>
  <si>
    <t>A200-AC0AN0-X03</t>
  </si>
  <si>
    <t>MB-A200#標準保証(3年)</t>
    <rPh sb="14" eb="15">
      <t>ネン</t>
    </rPh>
    <phoneticPr fontId="2"/>
  </si>
  <si>
    <t>A200-AC0AN0-X05</t>
  </si>
  <si>
    <t>MB-A200#有償保証(5年)</t>
  </si>
  <si>
    <t>A200-AC0AN0-Y03</t>
  </si>
  <si>
    <t>MB-A200#有償保証/先出しセンドバック(3年)</t>
  </si>
  <si>
    <t>A200-AC0AN0-Y05</t>
  </si>
  <si>
    <t>MB-A200#有償保証/先出しセンドバック(5年)</t>
  </si>
  <si>
    <t>IPC16LTE-VSD001064</t>
  </si>
  <si>
    <t>LTE対応カメラ(IPC-16LTE)/microSDカード(64GB)#オプションなし</t>
  </si>
  <si>
    <t>IPC16LTE-VSD001064-C1601</t>
  </si>
  <si>
    <t>LTE対応カメラ(IPC-16LTE)/microSDカード(64GB)#カード盗難防止カバー</t>
  </si>
  <si>
    <t>IPC16LTE-VSD001064-JBX1601</t>
  </si>
  <si>
    <t>LTE対応カメラ(IPC-16LTE)/microSDカード(64GB)#ジャンクションボックス</t>
  </si>
  <si>
    <t>IPC16LTE-VSD001064-C1601-JBX1601</t>
  </si>
  <si>
    <t>LTE対応カメラ(IPC-16LTE)/microSDカード(64GB)#カード盗難防止カバー+ジャンクションボックス</t>
  </si>
  <si>
    <t>IPC16LTE</t>
  </si>
  <si>
    <t>LTE対応カメラ(IPC-16LTE)※microSDカードお客様ご用意#オプションなし</t>
    <rPh sb="21" eb="23">
      <t>キャクサマ</t>
    </rPh>
    <rPh sb="24" eb="26">
      <t>ヨウイ</t>
    </rPh>
    <rPh sb="31" eb="33">
      <t>キャクサマ</t>
    </rPh>
    <rPh sb="34" eb="36">
      <t>ヨウイ</t>
    </rPh>
    <phoneticPr fontId="2"/>
  </si>
  <si>
    <t>IPC16LTE-C1601</t>
  </si>
  <si>
    <t xml:space="preserve">LTE対応カメラ(IPC-16LTE)※microSDカードお客様ご用意#カード盗難防止カバー </t>
  </si>
  <si>
    <t>IPC16LTE-JBX1601</t>
  </si>
  <si>
    <t>LTE対応カメラ(IPC-16LTE)※microSDカードお客様ご用意#ジャンクションボックス</t>
  </si>
  <si>
    <t>IPC16LTE-C1601-JBX1601</t>
  </si>
  <si>
    <t>LTE対応カメラ(IPC-16LTE)※microSDカードお客様ご用意#カード盗難防止カバー+ジャンクションボックス</t>
  </si>
  <si>
    <t>P00001454</t>
  </si>
  <si>
    <t>事務手数料：</t>
    <rPh sb="0" eb="2">
      <t>ジム</t>
    </rPh>
    <rPh sb="2" eb="5">
      <t>テスウリョウ</t>
    </rPh>
    <phoneticPr fontId="4"/>
  </si>
  <si>
    <t>※事務手数料の項目を利用するはず</t>
    <rPh sb="1" eb="6">
      <t>ジムテスウリョウ</t>
    </rPh>
    <rPh sb="7" eb="9">
      <t>コウモク</t>
    </rPh>
    <rPh sb="10" eb="12">
      <t>リヨウ</t>
    </rPh>
    <phoneticPr fontId="4"/>
  </si>
  <si>
    <t>P00001453</t>
  </si>
  <si>
    <t>ＳＩＭ発行手数料</t>
  </si>
  <si>
    <t>P00001463</t>
  </si>
  <si>
    <t>配送費用</t>
  </si>
  <si>
    <t>P00001455</t>
  </si>
  <si>
    <t>上りクーポン（１００ＭＢ）</t>
  </si>
  <si>
    <t>P00001456</t>
  </si>
  <si>
    <t>上りクーポン（３００ＭＢ）</t>
  </si>
  <si>
    <t>P00001457</t>
  </si>
  <si>
    <t>上りクーポン（５００ＭＢ）</t>
  </si>
  <si>
    <t>P00001458</t>
  </si>
  <si>
    <t>上りクーポン（１ＧＢ）</t>
  </si>
  <si>
    <t>P00001459</t>
  </si>
  <si>
    <t>標準クーポン（１００ＭＢ）</t>
  </si>
  <si>
    <t>P00001460</t>
  </si>
  <si>
    <t>標準クーポン（３００ＭＢ）</t>
  </si>
  <si>
    <t>P00001461</t>
  </si>
  <si>
    <t>標準クーポン（５００ＭＢ）</t>
  </si>
  <si>
    <t>P00001462</t>
  </si>
  <si>
    <t>標準クーポン（１ＧＢ）</t>
  </si>
  <si>
    <t>P00001450</t>
  </si>
  <si>
    <t>違約金：</t>
  </si>
  <si>
    <t>何を入力？</t>
    <rPh sb="0" eb="1">
      <t>ナニ</t>
    </rPh>
    <rPh sb="2" eb="4">
      <t>ニュウリョク</t>
    </rPh>
    <phoneticPr fontId="4"/>
  </si>
  <si>
    <t>P00001470</t>
  </si>
  <si>
    <t>スタンダードタイプ標準プラン月額料金：</t>
  </si>
  <si>
    <t>P00001471</t>
  </si>
  <si>
    <t>スタンダードタイプ　１ＧＢプラン　月額料金</t>
  </si>
  <si>
    <t>P00001472</t>
  </si>
  <si>
    <t>スタンダードタイプ　３ＧＢプラン　月額料金</t>
  </si>
  <si>
    <t>P00001473</t>
  </si>
  <si>
    <t>スタンダードタイプ　５ＧＢプラン　月額料金</t>
  </si>
  <si>
    <t>P00001474</t>
  </si>
  <si>
    <t>スタンダードタイプ　１０ＧＢプラン　月額料金</t>
  </si>
  <si>
    <t>P00001475</t>
  </si>
  <si>
    <t>スタンダードタイプ　上り１ＧＢプラン　月額料金</t>
  </si>
  <si>
    <t>P00001476</t>
  </si>
  <si>
    <t>スタンダードタイプ　上り３ＧＢプラン　月額料金</t>
  </si>
  <si>
    <t>P00001477</t>
  </si>
  <si>
    <t>スタンダードタイプ　上り５ＧＢプラン　月額料金</t>
  </si>
  <si>
    <t>P00001478</t>
  </si>
  <si>
    <t>スタンダードタイプ　上り１０ＧＢプラン　月額料金</t>
  </si>
  <si>
    <t>P00001479</t>
  </si>
  <si>
    <t>スタンダードタイプライトプラン月額料金</t>
  </si>
  <si>
    <t>P00001914</t>
  </si>
  <si>
    <t>マルチキャリアタイプ従量プラン月額料金</t>
  </si>
  <si>
    <t>P00001483</t>
  </si>
  <si>
    <t>ＳＭＳ機能オプション利用料：</t>
  </si>
  <si>
    <t>3GとLTEで分かれているがどうするか</t>
    <rPh sb="7" eb="8">
      <t>ワ</t>
    </rPh>
    <phoneticPr fontId="4"/>
  </si>
  <si>
    <t>P00001484</t>
  </si>
  <si>
    <t>グローバルＩＰオプション：</t>
  </si>
  <si>
    <t>P00001466</t>
  </si>
  <si>
    <t>国内通話料・国内ＳＭＳ利用料（課税）</t>
  </si>
  <si>
    <t>ドコモからの請求がそのままかと思ってますが、変更させる？</t>
    <rPh sb="6" eb="8">
      <t>セイキュウ</t>
    </rPh>
    <rPh sb="15" eb="16">
      <t>オモ</t>
    </rPh>
    <rPh sb="22" eb="24">
      <t>ヘンコウ</t>
    </rPh>
    <phoneticPr fontId="4"/>
  </si>
  <si>
    <t>P00001467</t>
  </si>
  <si>
    <t>国際通話料・国際ＳＭＳ利用料（非課税）</t>
  </si>
  <si>
    <t>利用シーンにより単価が異なると思うけど何を入れる？</t>
    <rPh sb="0" eb="2">
      <t>リヨウ</t>
    </rPh>
    <rPh sb="8" eb="10">
      <t>タンカ</t>
    </rPh>
    <rPh sb="11" eb="12">
      <t>コト</t>
    </rPh>
    <rPh sb="15" eb="16">
      <t>オモ</t>
    </rPh>
    <rPh sb="19" eb="20">
      <t>ナニ</t>
    </rPh>
    <rPh sb="21" eb="22">
      <t>イ</t>
    </rPh>
    <phoneticPr fontId="4"/>
  </si>
  <si>
    <t>P00001464</t>
  </si>
  <si>
    <t>スタンダードタイプ通信料：</t>
  </si>
  <si>
    <t>不要であってる？</t>
    <rPh sb="0" eb="2">
      <t>フヨウ</t>
    </rPh>
    <phoneticPr fontId="4"/>
  </si>
  <si>
    <t>P00001469</t>
  </si>
  <si>
    <t>ＳＩＭカード再発行・形状変更</t>
  </si>
  <si>
    <t>P00001563</t>
  </si>
  <si>
    <t>スタンダードタイプ　上り３０ＧＢプラン　月額料金</t>
  </si>
  <si>
    <t>P00001564</t>
  </si>
  <si>
    <t>スタンダードタイプ　上り５０ＧＢプラン　月額料金</t>
  </si>
  <si>
    <t>P00001566</t>
  </si>
  <si>
    <t>スタンダードタイプ　上り２００ＧＢプラン　月額料金</t>
  </si>
  <si>
    <t>P00001567</t>
  </si>
  <si>
    <t>スタンダードタイプ　バックアッププラン　月額料金</t>
  </si>
  <si>
    <t>バックアッププランは専用申込書のため0固定</t>
    <rPh sb="10" eb="12">
      <t>センヨウ</t>
    </rPh>
    <rPh sb="12" eb="15">
      <t>モウシコミショ</t>
    </rPh>
    <rPh sb="19" eb="21">
      <t>コテイ</t>
    </rPh>
    <phoneticPr fontId="4"/>
  </si>
  <si>
    <t>P00001724</t>
  </si>
  <si>
    <t>スタンダードタイプ ２０ＧＢプラン 月額料金</t>
  </si>
  <si>
    <t>P00001725</t>
  </si>
  <si>
    <t>スタンダードタイプ ３０ＧＢプラン 月額料金</t>
  </si>
  <si>
    <t>P00001726</t>
  </si>
  <si>
    <t>スタンダードタイプ ５０ＧＢプラン 月額料金</t>
  </si>
  <si>
    <t>P00001727</t>
  </si>
  <si>
    <t>スタンダードタイプ 休止プラン 月額料金</t>
    <rPh sb="10" eb="12">
      <t>キュウシ</t>
    </rPh>
    <phoneticPr fontId="2"/>
  </si>
  <si>
    <t>P00001907</t>
  </si>
  <si>
    <t>マルチキャリア国内通信料</t>
    <rPh sb="7" eb="9">
      <t>コクナイ</t>
    </rPh>
    <phoneticPr fontId="2"/>
  </si>
  <si>
    <t>MB単価</t>
    <rPh sb="2" eb="4">
      <t>タンカ</t>
    </rPh>
    <phoneticPr fontId="4"/>
  </si>
  <si>
    <t>P00001908</t>
  </si>
  <si>
    <t>マルチキャリア海外グループ１通信料</t>
    <rPh sb="7" eb="9">
      <t>カイガイ</t>
    </rPh>
    <rPh sb="14" eb="16">
      <t>ツウシン</t>
    </rPh>
    <rPh sb="16" eb="17">
      <t>リョウ</t>
    </rPh>
    <phoneticPr fontId="2"/>
  </si>
  <si>
    <t>P00001909</t>
  </si>
  <si>
    <t>マルチキャリア海外グループ２通信料</t>
    <rPh sb="7" eb="9">
      <t>カイガイ</t>
    </rPh>
    <phoneticPr fontId="2"/>
  </si>
  <si>
    <t>P00001910</t>
  </si>
  <si>
    <t>マルチキャリア海外グループ３通信料</t>
    <rPh sb="7" eb="9">
      <t>カイガイ</t>
    </rPh>
    <phoneticPr fontId="2"/>
  </si>
  <si>
    <t>P00001911</t>
  </si>
  <si>
    <t>マルチキャリア海外グループ４通信料</t>
    <rPh sb="7" eb="9">
      <t>カイガイ</t>
    </rPh>
    <phoneticPr fontId="2"/>
  </si>
  <si>
    <t>P00001912</t>
  </si>
  <si>
    <t>マルチキャリア海外グループ５通信料</t>
    <rPh sb="7" eb="9">
      <t>カイガイ</t>
    </rPh>
    <phoneticPr fontId="2"/>
  </si>
  <si>
    <t>P00001913</t>
  </si>
  <si>
    <t>マルチキャリア海外グループ６通信料</t>
    <rPh sb="7" eb="9">
      <t>カイガイ</t>
    </rPh>
    <phoneticPr fontId="2"/>
  </si>
  <si>
    <t>P00001565</t>
    <phoneticPr fontId="5"/>
  </si>
  <si>
    <t>スタンダードタイプ　上り１００ＧＢプラン　月額料金</t>
    <phoneticPr fontId="5"/>
  </si>
  <si>
    <t>A130-AC1AN0-X03</t>
  </si>
  <si>
    <t>MB-A130 ACアダプタ付#標準保証(3年)</t>
    <rPh sb="22" eb="23">
      <t>ネン</t>
    </rPh>
    <phoneticPr fontId="2"/>
  </si>
  <si>
    <t>A130-AC1AN0-X05</t>
  </si>
  <si>
    <t>MB-A130 ACアダプタ付#有償保証(5年)</t>
  </si>
  <si>
    <t>A130-AC1AN0-Y03</t>
  </si>
  <si>
    <t>MB-A130 ACアダプタ付#有償保証/先出しセンドバック(3年)</t>
  </si>
  <si>
    <t>A130-AC1AN0-Y05</t>
  </si>
  <si>
    <t>MB-A130 ACアダプタ付#有償保証/先出しセンドバック(5年)</t>
  </si>
  <si>
    <t>A130-AC1AN1-X03</t>
  </si>
  <si>
    <t>MB-A130 ACアダプタ付/外部アンテナ1本#標準保証(3年)</t>
    <rPh sb="31" eb="32">
      <t>ネン</t>
    </rPh>
    <phoneticPr fontId="2"/>
  </si>
  <si>
    <t>A130-AC1AN1-X05</t>
  </si>
  <si>
    <t>MB-A130 ACアダプタ付/外部アンテナ1本#有償保証(5年)</t>
  </si>
  <si>
    <t>A130-AC1AN1-Y03</t>
  </si>
  <si>
    <t>MB-A130 ACアダプタ付/外部アンテナ1本#有償保証/先出しセンドバック(3年)</t>
  </si>
  <si>
    <t>A130-AC1AN1-Y05</t>
  </si>
  <si>
    <t>MB-A130 ACアダプタ付/外部アンテナ1本#有償保証/先出しセンドバック(5年)</t>
  </si>
  <si>
    <t>P00001480</t>
    <phoneticPr fontId="46"/>
  </si>
  <si>
    <t>スタンダードタイプ 従量プラン 月額料金</t>
    <rPh sb="10" eb="12">
      <t>ジュウリョウ</t>
    </rPh>
    <phoneticPr fontId="46"/>
  </si>
  <si>
    <t>P00002113</t>
    <phoneticPr fontId="5"/>
  </si>
  <si>
    <t>スタンダードタイプ チップSIM維持料金</t>
    <phoneticPr fontId="5"/>
  </si>
  <si>
    <t>P00002115</t>
    <phoneticPr fontId="5"/>
  </si>
  <si>
    <t>マルチキャリアタイプ チップSIM維持料金</t>
    <phoneticPr fontId="5"/>
  </si>
  <si>
    <t>P00001447</t>
    <phoneticPr fontId="5"/>
  </si>
  <si>
    <t>IPC-16LTE</t>
  </si>
  <si>
    <t>ＷｉＦｉキッティングオプション：</t>
  </si>
  <si>
    <t>P00001447</t>
  </si>
  <si>
    <t>MB-A100</t>
  </si>
  <si>
    <t>MB-A110</t>
  </si>
  <si>
    <t>MB-A130</t>
  </si>
  <si>
    <t>MB-A200</t>
  </si>
  <si>
    <t>MR05LN(CDL)/WiFi(SL)</t>
  </si>
  <si>
    <t>MR05LN/WiFi(SL)</t>
  </si>
  <si>
    <t>IPアドレス帯</t>
    <rPh sb="6" eb="7">
      <t>タイ</t>
    </rPh>
    <phoneticPr fontId="5"/>
  </si>
  <si>
    <t>5台(/29)</t>
  </si>
  <si>
    <t>13台(/28)</t>
  </si>
  <si>
    <t>61台(/26)</t>
  </si>
  <si>
    <t>125台(/25)</t>
  </si>
  <si>
    <t>253台(/24)</t>
  </si>
  <si>
    <t>InfoSphereモバイルスタンダードタイプ のご提供条件について</t>
    <phoneticPr fontId="5"/>
  </si>
  <si>
    <t>本書はご提供条件のうち、特に重要な事項、及びご利用上の注意事項をご案内しております。</t>
  </si>
  <si>
    <t>内容をご一読の上、お申し込みください。</t>
  </si>
  <si>
    <t>また、本ご提供条件はお客さまが弊社の提供するカスタマーコンソールからお申込みになる全てのSIM・端末およびオプションサービスに適用されます。</t>
    <rPh sb="3" eb="4">
      <t>ホン</t>
    </rPh>
    <rPh sb="5" eb="7">
      <t>テイキョウ</t>
    </rPh>
    <rPh sb="7" eb="9">
      <t>ジョウケン</t>
    </rPh>
    <rPh sb="11" eb="12">
      <t>キャク</t>
    </rPh>
    <rPh sb="15" eb="17">
      <t>ヘイシャ</t>
    </rPh>
    <rPh sb="18" eb="20">
      <t>テイキョウ</t>
    </rPh>
    <rPh sb="35" eb="37">
      <t>モウシコ</t>
    </rPh>
    <rPh sb="41" eb="42">
      <t>スベ</t>
    </rPh>
    <rPh sb="48" eb="50">
      <t>タンマツ</t>
    </rPh>
    <rPh sb="63" eb="65">
      <t>テキヨウ</t>
    </rPh>
    <phoneticPr fontId="5"/>
  </si>
  <si>
    <t>＜サービス内容＞</t>
  </si>
  <si>
    <t>マシンによるデータ収集のご利用を前提としたモバイルデータ通信サービスです。</t>
    <rPh sb="9" eb="11">
      <t>シュウシュウ</t>
    </rPh>
    <rPh sb="13" eb="15">
      <t>リヨウ</t>
    </rPh>
    <rPh sb="16" eb="18">
      <t>ゼンテイ</t>
    </rPh>
    <rPh sb="28" eb="30">
      <t>ツウシン</t>
    </rPh>
    <phoneticPr fontId="5"/>
  </si>
  <si>
    <t>「SIM 単体」、もしくは「SIM 挿入済みの通信端末」をNTTPC よりご提供します。</t>
    <phoneticPr fontId="5"/>
  </si>
  <si>
    <t>●サービスタイプ</t>
    <phoneticPr fontId="5"/>
  </si>
  <si>
    <t xml:space="preserve">　(1) InfoSphereモバイルスタンダードタイプ </t>
    <phoneticPr fontId="5"/>
  </si>
  <si>
    <t>　　　接続先ネットワークをインターネットとするオープン型モバイルアクセス。</t>
    <rPh sb="3" eb="5">
      <t>セツゾク</t>
    </rPh>
    <rPh sb="5" eb="6">
      <t>サキ</t>
    </rPh>
    <rPh sb="27" eb="28">
      <t>カタ</t>
    </rPh>
    <phoneticPr fontId="5"/>
  </si>
  <si>
    <t>●モバイル回線</t>
    <rPh sb="5" eb="7">
      <t>カイセン</t>
    </rPh>
    <phoneticPr fontId="5"/>
  </si>
  <si>
    <t>● SIM のご提供について</t>
    <rPh sb="8" eb="10">
      <t>テイキョウ</t>
    </rPh>
    <phoneticPr fontId="5"/>
  </si>
  <si>
    <t>　・SIM ロックなどモバイル端末の仕様によりご使用頂けない場合があります。</t>
    <phoneticPr fontId="5"/>
  </si>
  <si>
    <t>　・ご利用予定端末に関する国内認証機関の承認情報をご提出頂く場合があります。</t>
    <phoneticPr fontId="5"/>
  </si>
  <si>
    <t>&lt;端末アドレスについて&gt;</t>
    <rPh sb="1" eb="3">
      <t>タンマツ</t>
    </rPh>
    <phoneticPr fontId="5"/>
  </si>
  <si>
    <t>予約された端末アドレスが長期間払い出されない場合は、予約済みIPアドレスの数またはIPアドレスそのものを変更する場合があります。</t>
    <rPh sb="0" eb="2">
      <t>ヨヤク</t>
    </rPh>
    <rPh sb="5" eb="7">
      <t>タンマツ</t>
    </rPh>
    <rPh sb="12" eb="15">
      <t>チョウキカン</t>
    </rPh>
    <rPh sb="15" eb="16">
      <t>ハラ</t>
    </rPh>
    <rPh sb="17" eb="18">
      <t>ダ</t>
    </rPh>
    <rPh sb="22" eb="24">
      <t>バアイ</t>
    </rPh>
    <rPh sb="26" eb="28">
      <t>ヨヤク</t>
    </rPh>
    <rPh sb="28" eb="29">
      <t>ズ</t>
    </rPh>
    <rPh sb="37" eb="38">
      <t>カズ</t>
    </rPh>
    <rPh sb="52" eb="54">
      <t>ヘンコウ</t>
    </rPh>
    <rPh sb="56" eb="58">
      <t>バアイ</t>
    </rPh>
    <phoneticPr fontId="5"/>
  </si>
  <si>
    <t>＜通信速度について＞</t>
  </si>
  <si>
    <t>通信速度はベストエフォートです。</t>
  </si>
  <si>
    <t>お客様のご利用環境、回線の混雑状況、ご利用時間帯によっては大幅に低下することがあります。</t>
  </si>
  <si>
    <t>＜大量データ送信者に対する利用の制限について＞</t>
  </si>
  <si>
    <t>お客様の通信品質の確保・ネットワーク帯域利用の公平性確保を目的として、</t>
    <phoneticPr fontId="5"/>
  </si>
  <si>
    <t>当社所定の基準に基づき、連続的かつ大量の通信を行う一部のお客様通信の利用を下記のとおり制限します。</t>
    <phoneticPr fontId="5"/>
  </si>
  <si>
    <t>&lt;全プラン共通&gt;</t>
    <rPh sb="1" eb="2">
      <t>ゼン</t>
    </rPh>
    <rPh sb="5" eb="7">
      <t>キョウツウ</t>
    </rPh>
    <phoneticPr fontId="5"/>
  </si>
  <si>
    <t>１．網全体が混雑状態となった際に、サービスご利用の公平性確保や混雑状態の早期解消を目的とした通信速度制限を実施する場合があります。</t>
    <phoneticPr fontId="5"/>
  </si>
  <si>
    <t>　　　混雑状態が解消されると通信速度制限も解除されます。</t>
    <phoneticPr fontId="5"/>
  </si>
  <si>
    <r>
      <t>２．Windows</t>
    </r>
    <r>
      <rPr>
        <vertAlign val="superscript"/>
        <sz val="10"/>
        <rFont val="Meiryo UI"/>
        <family val="3"/>
        <charset val="128"/>
      </rPr>
      <t>®</t>
    </r>
    <r>
      <rPr>
        <sz val="10"/>
        <rFont val="Meiryo UI"/>
        <family val="3"/>
        <charset val="128"/>
      </rPr>
      <t xml:space="preserve"> アップデートのご利用につきましては、ご利用速度を一定値に制限します。</t>
    </r>
    <phoneticPr fontId="5"/>
  </si>
  <si>
    <t>４．長時間通信に対する通信断は実施しておりませんが、今後変更される場合があります。</t>
    <phoneticPr fontId="5"/>
  </si>
  <si>
    <t>５．ご契約のプラン毎に月間通信制御、３日間通信制御が規定されている場合は、各プランで規定する通信制限によって通信速度が制限されます。</t>
    <rPh sb="3" eb="5">
      <t>ケイヤク</t>
    </rPh>
    <rPh sb="9" eb="10">
      <t>ゴト</t>
    </rPh>
    <rPh sb="11" eb="13">
      <t>ゲッカン</t>
    </rPh>
    <rPh sb="13" eb="15">
      <t>ツウシン</t>
    </rPh>
    <rPh sb="15" eb="17">
      <t>セイギョ</t>
    </rPh>
    <rPh sb="19" eb="20">
      <t>ニチ</t>
    </rPh>
    <rPh sb="20" eb="21">
      <t>カン</t>
    </rPh>
    <rPh sb="21" eb="23">
      <t>ツウシン</t>
    </rPh>
    <rPh sb="23" eb="25">
      <t>セイギョ</t>
    </rPh>
    <rPh sb="26" eb="28">
      <t>キテイ</t>
    </rPh>
    <rPh sb="33" eb="35">
      <t>バアイ</t>
    </rPh>
    <rPh sb="37" eb="38">
      <t>カク</t>
    </rPh>
    <rPh sb="42" eb="44">
      <t>キテイ</t>
    </rPh>
    <rPh sb="46" eb="48">
      <t>ツウシン</t>
    </rPh>
    <rPh sb="48" eb="50">
      <t>セイゲン</t>
    </rPh>
    <rPh sb="54" eb="56">
      <t>ツウシン</t>
    </rPh>
    <rPh sb="56" eb="58">
      <t>ソクド</t>
    </rPh>
    <rPh sb="59" eb="61">
      <t>セイゲン</t>
    </rPh>
    <phoneticPr fontId="5"/>
  </si>
  <si>
    <t>　　　制限内容については「Master’sONE利用規約」および「サービス仕様書」をご確認ください。</t>
    <phoneticPr fontId="5"/>
  </si>
  <si>
    <t>＜最大同時PDP接続認証要求数について＞</t>
    <rPh sb="1" eb="3">
      <t>サイダイ</t>
    </rPh>
    <rPh sb="3" eb="5">
      <t>ドウジ</t>
    </rPh>
    <rPh sb="8" eb="10">
      <t>セツゾク</t>
    </rPh>
    <rPh sb="10" eb="12">
      <t>ニンショウ</t>
    </rPh>
    <rPh sb="12" eb="14">
      <t>ヨウキュウ</t>
    </rPh>
    <rPh sb="14" eb="15">
      <t>スウ</t>
    </rPh>
    <phoneticPr fontId="5"/>
  </si>
  <si>
    <t>最大同時50端末/秒 とさせて頂きます。</t>
    <rPh sb="2" eb="4">
      <t>ドウジ</t>
    </rPh>
    <rPh sb="15" eb="16">
      <t>イタダ</t>
    </rPh>
    <phoneticPr fontId="5"/>
  </si>
  <si>
    <t>タイマーなどにより複数台の端末から一斉にPDP接続認証を行う場合は、タイマーの設定に配慮を頂けますようお願いします。</t>
    <rPh sb="9" eb="11">
      <t>フクスウ</t>
    </rPh>
    <rPh sb="11" eb="12">
      <t>ダイ</t>
    </rPh>
    <rPh sb="13" eb="15">
      <t>タンマツ</t>
    </rPh>
    <rPh sb="17" eb="19">
      <t>イッセイ</t>
    </rPh>
    <rPh sb="23" eb="25">
      <t>セツゾク</t>
    </rPh>
    <rPh sb="25" eb="27">
      <t>ニンショウ</t>
    </rPh>
    <rPh sb="28" eb="29">
      <t>オコナ</t>
    </rPh>
    <rPh sb="30" eb="32">
      <t>バアイ</t>
    </rPh>
    <rPh sb="39" eb="41">
      <t>セッテイ</t>
    </rPh>
    <rPh sb="42" eb="44">
      <t>ハイリョ</t>
    </rPh>
    <rPh sb="45" eb="46">
      <t>イタダ</t>
    </rPh>
    <rPh sb="52" eb="53">
      <t>ネガ</t>
    </rPh>
    <phoneticPr fontId="5"/>
  </si>
  <si>
    <t>＜利用期間について＞</t>
  </si>
  <si>
    <t>本サービスの最低利用期間はありません。</t>
  </si>
  <si>
    <t>ただし、最低利用期間及び最低利用期間満了前の契約解除に伴う違約金を個別に定めた場合（見積書等において当社より</t>
  </si>
  <si>
    <t>個別に提示した場合を含みます）にはこれによるものとします。</t>
  </si>
  <si>
    <t>なお、2019年9月30日以前に成立した利用契約については、通信端末またはSIMカードの引渡日より１年間を最低利用期間とします。</t>
  </si>
  <si>
    <t>また、最低利用期間満了前の契約解除については、残余期間に相当する月額料金を一括でお支払い頂きます。</t>
  </si>
  <si>
    <t>＜ご請求について＞</t>
  </si>
  <si>
    <t>月初～月末を料金月として、開通翌月のご利用分よりご請求させて頂きます。</t>
    <phoneticPr fontId="5"/>
  </si>
  <si>
    <t>基本サービス月額料金については開通月無料、解約月満額請求となります。</t>
    <rPh sb="0" eb="2">
      <t>キホン</t>
    </rPh>
    <rPh sb="6" eb="8">
      <t>ゲツガク</t>
    </rPh>
    <rPh sb="8" eb="10">
      <t>リョウキン</t>
    </rPh>
    <rPh sb="15" eb="17">
      <t>カイツウ</t>
    </rPh>
    <rPh sb="17" eb="18">
      <t>ツキ</t>
    </rPh>
    <rPh sb="18" eb="20">
      <t>ムリョウ</t>
    </rPh>
    <rPh sb="21" eb="23">
      <t>カイヤク</t>
    </rPh>
    <rPh sb="23" eb="24">
      <t>ツキ</t>
    </rPh>
    <rPh sb="24" eb="26">
      <t>マンガク</t>
    </rPh>
    <rPh sb="26" eb="28">
      <t>セイキュウ</t>
    </rPh>
    <phoneticPr fontId="5"/>
  </si>
  <si>
    <t>＜本契約の解除について＞</t>
  </si>
  <si>
    <t>・解除希望日の1ヶ月前までに書面にてご通知ください。</t>
  </si>
  <si>
    <t>・ご利用料金は、契約解除日を含む当月分を満額でご請求させて頂きます。</t>
  </si>
  <si>
    <t>・通信端末及びSIMカードはお客様負担にて当社指定の場所へご返却頂きます。</t>
  </si>
  <si>
    <t>　未返却の場合は違約金をご請求させて頂く場合があります。</t>
    <rPh sb="20" eb="22">
      <t>バアイ</t>
    </rPh>
    <phoneticPr fontId="5"/>
  </si>
  <si>
    <t>＜その他＞</t>
  </si>
  <si>
    <t>本書に記載のない事項については、「InfoSphereモバイルスタンダードタイプ 利用規約」「サービス仕様書」に準じるものとします。</t>
    <phoneticPr fontId="5"/>
  </si>
  <si>
    <t>＜お問い合わせ先＞</t>
    <rPh sb="2" eb="3">
      <t>ト</t>
    </rPh>
    <rPh sb="4" eb="5">
      <t>ア</t>
    </rPh>
    <rPh sb="7" eb="8">
      <t>サキ</t>
    </rPh>
    <phoneticPr fontId="5"/>
  </si>
  <si>
    <t>により、提供条件が変更になる場合があります。</t>
    <phoneticPr fontId="5"/>
  </si>
  <si>
    <t>以上</t>
    <rPh sb="0" eb="2">
      <t>イジョウ</t>
    </rPh>
    <phoneticPr fontId="5"/>
  </si>
  <si>
    <t>InfoSphereモバイルスタンダードタイプ 通信機器売買契約条項</t>
    <phoneticPr fontId="5"/>
  </si>
  <si>
    <t>第 1  条 （対象機器の購入にあたって）</t>
  </si>
  <si>
    <t>第 2  条 （対象機器の購入契約の成立）</t>
  </si>
  <si>
    <t>第 3  条 （申込の拒絶）</t>
  </si>
  <si>
    <t>(1) 申込情報に虚偽の情報があった場合</t>
  </si>
  <si>
    <t>(2) 料金の滞納等がある場合</t>
  </si>
  <si>
    <t>(3) 日本国外からの申込又は配送先が日本国外の場合</t>
  </si>
  <si>
    <t>(4) 当社が購入数量等を制限している場合にその制限を超えた場合</t>
  </si>
  <si>
    <t>(5)その他当社が申込を承諾することにつき不適当と判断した場合</t>
  </si>
  <si>
    <t>第 4  条 （代金及び支払方法）</t>
  </si>
  <si>
    <t>第 5  条 （配送)</t>
  </si>
  <si>
    <t>1. 当社は、対象機器を当社の指定する配送業者により配送するものとします。</t>
  </si>
  <si>
    <t>第 6  条 （初期不良及び返品）</t>
  </si>
  <si>
    <t>(2) 接続時の不備に起因する場合、又は接続している他の機器に起因する場合</t>
  </si>
  <si>
    <t>(3) 取扱説明書又は製品仕様書の記載事項に反する使用及び保管による場合</t>
  </si>
  <si>
    <t>(4) 利用者が改造、調整、部品交換等を行った場合</t>
  </si>
  <si>
    <t>第 7  条 （契約解除）</t>
  </si>
  <si>
    <t>(1) 利用者が本規約等に違反した場合</t>
  </si>
  <si>
    <t>第 8  条 （免責）</t>
  </si>
  <si>
    <t>〇バリデーション</t>
    <phoneticPr fontId="5"/>
  </si>
  <si>
    <t>大項番</t>
    <rPh sb="0" eb="1">
      <t>ダイ</t>
    </rPh>
    <rPh sb="1" eb="3">
      <t>コウバン</t>
    </rPh>
    <phoneticPr fontId="5"/>
  </si>
  <si>
    <t>入力項目</t>
    <rPh sb="0" eb="2">
      <t>ニュウリョク</t>
    </rPh>
    <rPh sb="2" eb="4">
      <t>コウモク</t>
    </rPh>
    <phoneticPr fontId="5"/>
  </si>
  <si>
    <t>小項番</t>
    <rPh sb="0" eb="1">
      <t>ショウ</t>
    </rPh>
    <rPh sb="1" eb="3">
      <t>コウバン</t>
    </rPh>
    <phoneticPr fontId="5"/>
  </si>
  <si>
    <t>バリデーション内容</t>
    <rPh sb="7" eb="9">
      <t>ナイヨウ</t>
    </rPh>
    <phoneticPr fontId="5"/>
  </si>
  <si>
    <t>警告表示</t>
    <rPh sb="0" eb="2">
      <t>ケイコク</t>
    </rPh>
    <rPh sb="2" eb="4">
      <t>ヒョウジ</t>
    </rPh>
    <phoneticPr fontId="5"/>
  </si>
  <si>
    <t>備考</t>
    <rPh sb="0" eb="2">
      <t>ビコウ</t>
    </rPh>
    <phoneticPr fontId="5"/>
  </si>
  <si>
    <t>お申込日</t>
  </si>
  <si>
    <t>未記入がある</t>
    <rPh sb="0" eb="3">
      <t>ミキニュウ</t>
    </rPh>
    <phoneticPr fontId="5"/>
  </si>
  <si>
    <t>記入してください</t>
  </si>
  <si>
    <t>半角数字以外がある</t>
    <rPh sb="0" eb="2">
      <t>ハンカク</t>
    </rPh>
    <rPh sb="2" eb="4">
      <t>スウジ</t>
    </rPh>
    <rPh sb="4" eb="6">
      <t>イガイ</t>
    </rPh>
    <phoneticPr fontId="5"/>
  </si>
  <si>
    <t>西暦は4桁で記入してください</t>
    <phoneticPr fontId="5"/>
  </si>
  <si>
    <t>西暦が4桁でない</t>
    <rPh sb="0" eb="2">
      <t>セイレキ</t>
    </rPh>
    <rPh sb="4" eb="5">
      <t>ケタ</t>
    </rPh>
    <phoneticPr fontId="5"/>
  </si>
  <si>
    <t>半角数字で記入してください</t>
  </si>
  <si>
    <t>正しい日付ではない</t>
    <rPh sb="0" eb="1">
      <t>タダ</t>
    </rPh>
    <rPh sb="3" eb="5">
      <t>ヒヅケ</t>
    </rPh>
    <phoneticPr fontId="5"/>
  </si>
  <si>
    <t>正しい日付を記入してください</t>
  </si>
  <si>
    <t>システム番号</t>
  </si>
  <si>
    <t>未記入／未選択がある</t>
    <rPh sb="0" eb="3">
      <t>ミキニュウ</t>
    </rPh>
    <rPh sb="4" eb="5">
      <t>ミ</t>
    </rPh>
    <rPh sb="5" eb="7">
      <t>センタク</t>
    </rPh>
    <phoneticPr fontId="5"/>
  </si>
  <si>
    <t>半角数字1文字以外がある</t>
    <rPh sb="0" eb="2">
      <t>ハンカク</t>
    </rPh>
    <rPh sb="2" eb="4">
      <t>スウジ</t>
    </rPh>
    <rPh sb="5" eb="7">
      <t>モジ</t>
    </rPh>
    <rPh sb="7" eb="9">
      <t>イガイ</t>
    </rPh>
    <phoneticPr fontId="5"/>
  </si>
  <si>
    <t>半角数字１桁ずつ記入してください</t>
    <phoneticPr fontId="5"/>
  </si>
  <si>
    <t>申込区分</t>
  </si>
  <si>
    <t>未選択または複数選択がある</t>
    <rPh sb="0" eb="1">
      <t>ミ</t>
    </rPh>
    <rPh sb="1" eb="3">
      <t>センタク</t>
    </rPh>
    <rPh sb="6" eb="8">
      <t>フクスウ</t>
    </rPh>
    <rPh sb="8" eb="10">
      <t>センタク</t>
    </rPh>
    <phoneticPr fontId="5"/>
  </si>
  <si>
    <t>どちらか１つを選択してください</t>
    <phoneticPr fontId="5"/>
  </si>
  <si>
    <t>IDタイプ</t>
  </si>
  <si>
    <t>会社名</t>
  </si>
  <si>
    <t>全角1～40文字以内でない</t>
    <rPh sb="0" eb="2">
      <t>ゼンカク</t>
    </rPh>
    <rPh sb="6" eb="8">
      <t>モジ</t>
    </rPh>
    <rPh sb="8" eb="10">
      <t>イナイ</t>
    </rPh>
    <phoneticPr fontId="5"/>
  </si>
  <si>
    <t>全角40文字以内で記入してください</t>
  </si>
  <si>
    <t>担当者名</t>
  </si>
  <si>
    <t>全角1～50文字以内でない</t>
    <rPh sb="0" eb="2">
      <t>ゼンカク</t>
    </rPh>
    <rPh sb="6" eb="8">
      <t>モジ</t>
    </rPh>
    <rPh sb="8" eb="10">
      <t>イナイ</t>
    </rPh>
    <phoneticPr fontId="5"/>
  </si>
  <si>
    <t>全角50文字以内で記入してください</t>
    <phoneticPr fontId="5"/>
  </si>
  <si>
    <t>電話番号</t>
  </si>
  <si>
    <t>半角以外がある</t>
    <rPh sb="0" eb="2">
      <t>ハンカク</t>
    </rPh>
    <rPh sb="2" eb="4">
      <t>イガイ</t>
    </rPh>
    <phoneticPr fontId="5"/>
  </si>
  <si>
    <t>半角で記入してください</t>
  </si>
  <si>
    <t>電話番号形式でない</t>
    <rPh sb="0" eb="2">
      <t>デンワ</t>
    </rPh>
    <rPh sb="2" eb="4">
      <t>バンゴウ</t>
    </rPh>
    <rPh sb="4" eb="6">
      <t>ケイシキ</t>
    </rPh>
    <phoneticPr fontId="5"/>
  </si>
  <si>
    <t>電話番号の形式で記入してください</t>
  </si>
  <si>
    <t>0X-X-Xは12桁か13桁、0XXXは10桁か11桁</t>
    <rPh sb="9" eb="10">
      <t>ケタ</t>
    </rPh>
    <rPh sb="13" eb="14">
      <t>ケタ</t>
    </rPh>
    <rPh sb="22" eb="23">
      <t>ケタ</t>
    </rPh>
    <rPh sb="26" eb="27">
      <t>ケタ</t>
    </rPh>
    <phoneticPr fontId="5"/>
  </si>
  <si>
    <t>メールアドレス</t>
  </si>
  <si>
    <t>メールアドレス形式でない</t>
    <rPh sb="7" eb="9">
      <t>ケイシキ</t>
    </rPh>
    <phoneticPr fontId="5"/>
  </si>
  <si>
    <t>メールアドレスの形式で記入してください</t>
    <phoneticPr fontId="5"/>
  </si>
  <si>
    <t>X@X.X</t>
    <phoneticPr fontId="5"/>
  </si>
  <si>
    <t>半角128文字以内でない</t>
    <rPh sb="0" eb="2">
      <t>ハンカク</t>
    </rPh>
    <rPh sb="5" eb="7">
      <t>モジ</t>
    </rPh>
    <rPh sb="7" eb="9">
      <t>イナイ</t>
    </rPh>
    <phoneticPr fontId="5"/>
  </si>
  <si>
    <t>システム名</t>
  </si>
  <si>
    <t>全角1～32文字以内でない</t>
    <rPh sb="0" eb="2">
      <t>ゼンカク</t>
    </rPh>
    <rPh sb="6" eb="8">
      <t>モジ</t>
    </rPh>
    <rPh sb="8" eb="10">
      <t>イナイ</t>
    </rPh>
    <phoneticPr fontId="5"/>
  </si>
  <si>
    <t>企業識別子</t>
  </si>
  <si>
    <t>半角2～13文字以内でない</t>
    <rPh sb="0" eb="2">
      <t>ハンカク</t>
    </rPh>
    <rPh sb="6" eb="8">
      <t>モジ</t>
    </rPh>
    <rPh sb="8" eb="10">
      <t>イナイ</t>
    </rPh>
    <phoneticPr fontId="5"/>
  </si>
  <si>
    <t>企業識別子の形式で記入してください</t>
  </si>
  <si>
    <t>文字種が「a-zA-Z0-9-_」以外がある</t>
    <rPh sb="17" eb="19">
      <t>イガイ</t>
    </rPh>
    <phoneticPr fontId="5"/>
  </si>
  <si>
    <t>文字種が「0-9-_」のみ</t>
    <phoneticPr fontId="5"/>
  </si>
  <si>
    <t>設定完了希望日</t>
  </si>
  <si>
    <t>設定完了通知先</t>
  </si>
  <si>
    <t>「通知する（その他）」でメールアドレスが未記入</t>
    <rPh sb="20" eb="23">
      <t>ミキニュウ</t>
    </rPh>
    <phoneticPr fontId="5"/>
  </si>
  <si>
    <t>「通知する（その他）」でメールアドレス形式でない</t>
    <rPh sb="19" eb="21">
      <t>ケイシキ</t>
    </rPh>
    <phoneticPr fontId="5"/>
  </si>
  <si>
    <t>「通知する（その他）」でメールアドレスが半角128文字以内でない</t>
    <phoneticPr fontId="5"/>
  </si>
  <si>
    <t>通信規格</t>
  </si>
  <si>
    <t>端末IPアドレス帯</t>
  </si>
  <si>
    <t>ご利用端末数</t>
    <phoneticPr fontId="5"/>
  </si>
  <si>
    <t>未選択</t>
    <rPh sb="0" eb="1">
      <t>ミ</t>
    </rPh>
    <rPh sb="1" eb="3">
      <t>センタク</t>
    </rPh>
    <phoneticPr fontId="5"/>
  </si>
  <si>
    <t>折り返し通信禁止</t>
  </si>
  <si>
    <t>NAT機能</t>
  </si>
  <si>
    <t>「利用する」でNAT後アドレス、NAT後マスク、試験用アドレスが未記入</t>
    <rPh sb="32" eb="35">
      <t>ミキニュウ</t>
    </rPh>
    <phoneticPr fontId="5"/>
  </si>
  <si>
    <t>「利用する」でNAT後アドレス、試験用アドレスがIPv4アドレス形式でない</t>
    <phoneticPr fontId="5"/>
  </si>
  <si>
    <t>IPアドレスの形式で記入してください</t>
    <phoneticPr fontId="5"/>
  </si>
  <si>
    <t>「利用する」でNAT後マスクが24～29でない</t>
    <phoneticPr fontId="5"/>
  </si>
  <si>
    <t>マスクの形式で記入してください</t>
    <phoneticPr fontId="5"/>
  </si>
  <si>
    <t>「利用する」でNAT後マスクがご利用端末数と同じではない</t>
    <phoneticPr fontId="5"/>
  </si>
  <si>
    <t>NAT後アドレス帯と端末台数の数は同じにしてください</t>
    <phoneticPr fontId="5"/>
  </si>
  <si>
    <t>「利用する」でNAT後アドレスがネットワークアドレスではない</t>
    <rPh sb="10" eb="11">
      <t>ゴ</t>
    </rPh>
    <phoneticPr fontId="5"/>
  </si>
  <si>
    <t>IPアドレス帯はネットワークアドレスの形式で記入してください</t>
    <phoneticPr fontId="5"/>
  </si>
  <si>
    <t>「利用する」で試験用アドレスがNAT後アドレスレンジ内ではない</t>
    <phoneticPr fontId="5"/>
  </si>
  <si>
    <t>試験用アドレスはX.X.X.Xを記入してください</t>
    <rPh sb="16" eb="18">
      <t>キニュウ</t>
    </rPh>
    <phoneticPr fontId="5"/>
  </si>
  <si>
    <t>というか末尾の1つ手前じゃないとダメ</t>
    <rPh sb="4" eb="6">
      <t>マツビ</t>
    </rPh>
    <rPh sb="9" eb="11">
      <t>テマエ</t>
    </rPh>
    <phoneticPr fontId="5"/>
  </si>
  <si>
    <t>DNSアドレス付与</t>
  </si>
  <si>
    <t>「利用する」でプライマリ、セカンダリが未記入</t>
    <rPh sb="19" eb="22">
      <t>ミキニュウ</t>
    </rPh>
    <phoneticPr fontId="5"/>
  </si>
  <si>
    <t>「利用する」でプライマリ、セカンダリがIPv4アドレス形式ではない</t>
    <phoneticPr fontId="5"/>
  </si>
  <si>
    <t>カスタマーコンソール利用管理者</t>
  </si>
  <si>
    <t>新規の場合</t>
    <rPh sb="0" eb="2">
      <t>シンキ</t>
    </rPh>
    <rPh sb="3" eb="5">
      <t>バアイ</t>
    </rPh>
    <phoneticPr fontId="5"/>
  </si>
  <si>
    <t>IDが8文字以上、100文字以内ではない</t>
    <phoneticPr fontId="5"/>
  </si>
  <si>
    <t>IDの形式で記入してください</t>
    <phoneticPr fontId="5"/>
  </si>
  <si>
    <t>IDがメールアドレス形式（a@a.a）ではない</t>
    <phoneticPr fontId="5"/>
  </si>
  <si>
    <t>IDの文字種が「a-zA-Z0-9-_.」 or 「@」ではない</t>
    <phoneticPr fontId="5"/>
  </si>
  <si>
    <t>パスワードが8文字以上、50文字以内ではない</t>
    <phoneticPr fontId="5"/>
  </si>
  <si>
    <t>パスワードの形式で記入してください</t>
    <phoneticPr fontId="5"/>
  </si>
  <si>
    <t>パスワードの文字種が「a-zA-Z0-9!#$()-./:=@[]^_`{}~」ではない</t>
    <phoneticPr fontId="5"/>
  </si>
  <si>
    <t>見積番号/契約番号</t>
  </si>
  <si>
    <t>注意書きを赤字にする</t>
    <rPh sb="0" eb="3">
      <t>チュウイガ</t>
    </rPh>
    <rPh sb="5" eb="7">
      <t>アカジ</t>
    </rPh>
    <phoneticPr fontId="5"/>
  </si>
  <si>
    <t>パスワードの文字種が「a-zA-Z0-9@.-_#:」ではない</t>
    <phoneticPr fontId="5"/>
  </si>
  <si>
    <t>注意書きを赤字、セルを赤にする</t>
    <rPh sb="0" eb="3">
      <t>チュウイガ</t>
    </rPh>
    <rPh sb="5" eb="7">
      <t>アカジ</t>
    </rPh>
    <rPh sb="11" eb="12">
      <t>アカ</t>
    </rPh>
    <phoneticPr fontId="5"/>
  </si>
  <si>
    <t>PA-MR51FN-CLD</t>
  </si>
  <si>
    <t>Aterm MR51FN クレードルセット</t>
  </si>
  <si>
    <t>MR51FN(CDL)/WiFi(SL)</t>
  </si>
  <si>
    <t>（https://www.nttpc.co.jp/sim/）または別途当社が提示する見積書によるものとします。</t>
    <phoneticPr fontId="5"/>
  </si>
  <si>
    <t>本条項を必ずお読みのうえ、対象機器の購入をお申込みいただきます。</t>
    <phoneticPr fontId="5"/>
  </si>
  <si>
    <t>対象サービスのお申込をされる方で、対象機器の購入を希望される方（以下、「利用者」といいます。）は、</t>
    <phoneticPr fontId="5"/>
  </si>
  <si>
    <t>1. 利用者は、対象機器の購入を希望する場合、当社指定の方法に従って 対象機器の購入申込を行う</t>
    <phoneticPr fontId="5"/>
  </si>
  <si>
    <t>ものとします。</t>
    <phoneticPr fontId="5"/>
  </si>
  <si>
    <t>2. 利用者と当社との間の 対象機器に関する売買契約（以下「売買契約」という）は、前項に基づく購入</t>
    <phoneticPr fontId="5"/>
  </si>
  <si>
    <t>用者へ通知することにより行われます。</t>
    <phoneticPr fontId="5"/>
  </si>
  <si>
    <t>申込を当社が受け付け、これを承諾した時点で成立するものとします。かかる承諾は、当社所定の方法で利</t>
    <phoneticPr fontId="5"/>
  </si>
  <si>
    <t>3. 対象機器について当社が購入数量等を制限している場合、利用者は、その数量の範囲内で購入申込</t>
    <phoneticPr fontId="5"/>
  </si>
  <si>
    <t>を行うことができるものとします。</t>
    <phoneticPr fontId="5"/>
  </si>
  <si>
    <t>1. 当社は、利用者が次の各号のいずれかに該当する場合、対象機器の購入申込を承諾しない場合があ</t>
    <phoneticPr fontId="5"/>
  </si>
  <si>
    <t>ります。</t>
    <phoneticPr fontId="5"/>
  </si>
  <si>
    <t>1. 対象機器の販売代金（以下「端末代金」という）、その他付帯費用は,当社WEBサイト</t>
    <phoneticPr fontId="5"/>
  </si>
  <si>
    <t>2. 利用者は、利用規約にて定める支払条件に従い、端末代金、その他付帯費用を支払うものとします。</t>
    <phoneticPr fontId="5"/>
  </si>
  <si>
    <t>2. 当社は、売買契約締結後、利用者が当社へ通知した住所へ 対象機器を配送するものとします。</t>
    <phoneticPr fontId="5"/>
  </si>
  <si>
    <t>なお、対象機器の発送の時期については、利用者の対象サービス利用開始日が確定した後となります。</t>
    <phoneticPr fontId="5"/>
  </si>
  <si>
    <t>また、かかる配送の完了をもって、当社の売り主としての引き渡し義務が履行されたものとします。</t>
    <phoneticPr fontId="5"/>
  </si>
  <si>
    <t>3. 対象機器の所有権は、利用者が当社へ端末代金の支払を完了した時点で、利用者へ移転するもの</t>
    <phoneticPr fontId="5"/>
  </si>
  <si>
    <t>とします。</t>
    <phoneticPr fontId="5"/>
  </si>
  <si>
    <t>1. 利用者の購入した対象機器について、配送当初から正常に動作しない状態である場合には、利用者</t>
    <phoneticPr fontId="5"/>
  </si>
  <si>
    <t>は当社に対し 対象機器配送完了日から 7 日以内に通知するものとします。この場合、当社は、初期不</t>
    <phoneticPr fontId="5"/>
  </si>
  <si>
    <t>され次第、行われるものとします。</t>
    <phoneticPr fontId="5"/>
  </si>
  <si>
    <t>良として同一機種の良品に交換するものとします。なお、この交換は初期不良の対象機器が当社に返却</t>
    <phoneticPr fontId="5"/>
  </si>
  <si>
    <t>2. 前項の初期不良が商品手配違い、設定誤り等当社の責めに帰すべき事由による場合には、</t>
    <phoneticPr fontId="5"/>
  </si>
  <si>
    <t>InfoSphereモバイルスタンダードタイプ サービスの停止とみなし、利用規約に基づき損害を賠償するもの</t>
    <phoneticPr fontId="5"/>
  </si>
  <si>
    <t>3. 利用者は、本条第 1 項の通知期限経過後その他本規約に定める場合以外の対象機器の保証に</t>
    <phoneticPr fontId="5"/>
  </si>
  <si>
    <t>ついては、対象機器の製造事業者（以下「機器製造事業者」といいます。）の定める保証規定に従う</t>
    <phoneticPr fontId="5"/>
  </si>
  <si>
    <t>責任を負いません。</t>
    <phoneticPr fontId="5"/>
  </si>
  <si>
    <t>ものとします。なお、機器製造事業者の保証規定に基づく当該対象機器の保証について、当社は一切</t>
    <phoneticPr fontId="5"/>
  </si>
  <si>
    <t>第 1 項に定める初期不良には該当しないものとします。</t>
    <phoneticPr fontId="5"/>
  </si>
  <si>
    <t>4. 対象機器について、利用者の責めに帰すべき事由に基づく場合又は以下の各号に基づく場合、本条</t>
    <phoneticPr fontId="5"/>
  </si>
  <si>
    <t>(1) 火災、地震、水害、落雷、ガス害、塩害、その他の天災地変、公害、又は異常電圧等の不慮の事</t>
    <phoneticPr fontId="5"/>
  </si>
  <si>
    <t>故による場合</t>
    <phoneticPr fontId="5"/>
  </si>
  <si>
    <t>(5) その他、対象機器引き渡し後の輸送、移動時の落下・衝撃など不適当な取扱いによる場合</t>
    <phoneticPr fontId="5"/>
  </si>
  <si>
    <t>1. 当社は、以下の各号のいずれかに該当する場合、利用者との売買契約を解除することができるものと</t>
    <phoneticPr fontId="5"/>
  </si>
  <si>
    <t>賠償を求めることができるものとします。</t>
    <phoneticPr fontId="5"/>
  </si>
  <si>
    <t>します。この場合において、利用者に帰責事由がある場合、当社は利用者に対して当社が被った損害の</t>
    <phoneticPr fontId="5"/>
  </si>
  <si>
    <t>(2) 当社に通知した住所に 対象機器を配送したにもかかわらず、利用者の不在等により 対象機器の</t>
    <phoneticPr fontId="5"/>
  </si>
  <si>
    <t>絡も無い場合</t>
    <phoneticPr fontId="5"/>
  </si>
  <si>
    <t>引き渡しができず、かつ 対象機器の発送のときから一定期間が経過してもなお当該利用者から何らの連</t>
    <phoneticPr fontId="5"/>
  </si>
  <si>
    <t>2. 前項の解除事由に該当する場合において、利用者に 対象機器の引き渡しが完了しているとき、当社</t>
    <phoneticPr fontId="5"/>
  </si>
  <si>
    <t>は、当該 対象機器の返還を利用者に要求することができるものとします。利用者は、当社が返還を要求</t>
    <phoneticPr fontId="5"/>
  </si>
  <si>
    <t>らないものとします。</t>
    <phoneticPr fontId="5"/>
  </si>
  <si>
    <t>した場合、利用者の費用負担においてかかる対象機器を当社所定の方法により直ちに返還しなければな</t>
    <phoneticPr fontId="5"/>
  </si>
  <si>
    <t>1. 当社は、対象機器の商品性又は利用者の使用目的への適合性等に関していかなる保証も行わない</t>
    <phoneticPr fontId="5"/>
  </si>
  <si>
    <t>2. 当社は、利用者による 対象機器の使用その他本サービスによる売買契約に関して利用者に生じた特</t>
    <phoneticPr fontId="5"/>
  </si>
  <si>
    <t>別損害、拡大損害に関しては責任を負いません。また、当社が利用者による対象機器の使用その他本サ</t>
    <phoneticPr fontId="5"/>
  </si>
  <si>
    <t>ービスによる売買契約に関して責任を負う範囲は、いかなる場合においても利用者の購入した対象機器</t>
    <phoneticPr fontId="5"/>
  </si>
  <si>
    <t>の端末代金相当額をその上限とします。</t>
    <phoneticPr fontId="5"/>
  </si>
  <si>
    <t>のInfoSphereモバイルスタンダードタイプ 利用規約（以下、「利用規約」といいます。）に規定している</t>
    <phoneticPr fontId="5"/>
  </si>
  <si>
    <t>サービス（以下,「対象サービス」といいます。）の契約者に対し、対象サービスで利用できる通信機器（以</t>
    <phoneticPr fontId="5"/>
  </si>
  <si>
    <t>下、「対象機器」といいます。）を販売します。</t>
    <phoneticPr fontId="5"/>
  </si>
  <si>
    <t>・新たにサービスの導入をご検討中のお問い合わせ</t>
    <rPh sb="1" eb="2">
      <t>アラ</t>
    </rPh>
    <rPh sb="9" eb="11">
      <t>ドウニュウ</t>
    </rPh>
    <rPh sb="13" eb="16">
      <t>ケントウチュウ</t>
    </rPh>
    <rPh sb="18" eb="19">
      <t>ト</t>
    </rPh>
    <rPh sb="20" eb="21">
      <t>ア</t>
    </rPh>
    <phoneticPr fontId="5"/>
  </si>
  <si>
    <t>ご相談・お問い合わせフォーム：</t>
    <rPh sb="1" eb="3">
      <t>ソウダン</t>
    </rPh>
    <rPh sb="5" eb="6">
      <t>ト</t>
    </rPh>
    <rPh sb="7" eb="8">
      <t>ア</t>
    </rPh>
    <phoneticPr fontId="5"/>
  </si>
  <si>
    <t>https://dm.nttpc.co.jp/form/inq_m2m.html</t>
    <phoneticPr fontId="5"/>
  </si>
  <si>
    <t>・ご利用中サービスに関するお問い合わせ</t>
    <rPh sb="2" eb="5">
      <t>リヨウチュウ</t>
    </rPh>
    <rPh sb="10" eb="11">
      <t>カン</t>
    </rPh>
    <rPh sb="14" eb="15">
      <t>ト</t>
    </rPh>
    <rPh sb="16" eb="17">
      <t>ア</t>
    </rPh>
    <phoneticPr fontId="5"/>
  </si>
  <si>
    <t>InfoSphereお客さまサポート：</t>
    <rPh sb="11" eb="12">
      <t>キャク</t>
    </rPh>
    <phoneticPr fontId="5"/>
  </si>
  <si>
    <t>https://support.sphere.ne.jp/hc/ja/articles/1500002127401</t>
    <phoneticPr fontId="5"/>
  </si>
  <si>
    <t>３．3G接続（LTE契約SIMにおける3G接続時を含む）については、無通信状態が10分以上継続した場合、セッションを網側より自動的に切断されます。</t>
    <phoneticPr fontId="5"/>
  </si>
  <si>
    <t>1配送毎</t>
    <rPh sb="1" eb="4">
      <t>ハイソウゴト</t>
    </rPh>
    <phoneticPr fontId="5"/>
  </si>
  <si>
    <t>Wi-Fiルータ(Aterm MR05LN)</t>
    <phoneticPr fontId="5"/>
  </si>
  <si>
    <t>「ご利用端末数」で指定いただいた台数を超える場合、プライベートIPアドレスはカスタマーコンソールより端末用IPアドレスを追加申請いただくことで、後から端末（SIM）を追加することが可能です。
グローバルIPアドレスは「端末アドレス追加（NW追加）」の申込書にて追加申請いただくことで、アドレスを追加後、カスタマーコンソールより端末（SIM）を追加することが可能です。</t>
    <rPh sb="2" eb="7">
      <t>リヨウタンマツスウ</t>
    </rPh>
    <rPh sb="9" eb="11">
      <t>シテイ</t>
    </rPh>
    <rPh sb="16" eb="18">
      <t>ダイスウ</t>
    </rPh>
    <rPh sb="19" eb="20">
      <t>コ</t>
    </rPh>
    <rPh sb="22" eb="24">
      <t>バアイ</t>
    </rPh>
    <rPh sb="109" eb="111">
      <t>タンマツ</t>
    </rPh>
    <rPh sb="115" eb="117">
      <t>ツイカ</t>
    </rPh>
    <rPh sb="120" eb="122">
      <t>ツイカ</t>
    </rPh>
    <rPh sb="125" eb="128">
      <t>モウシコミショ</t>
    </rPh>
    <rPh sb="130" eb="132">
      <t>ツイカ</t>
    </rPh>
    <rPh sb="132" eb="134">
      <t>シンセイ</t>
    </rPh>
    <rPh sb="147" eb="149">
      <t>ツイカ</t>
    </rPh>
    <rPh sb="149" eb="150">
      <t>ゴ</t>
    </rPh>
    <rPh sb="163" eb="165">
      <t>タンマツ</t>
    </rPh>
    <rPh sb="171" eb="173">
      <t>ツイカ</t>
    </rPh>
    <rPh sb="178" eb="180">
      <t>カノウ</t>
    </rPh>
    <phoneticPr fontId="5"/>
  </si>
  <si>
    <t>InfoSphereモバイルスタンダードタイプ(旧称：モバイルM2M インターネットタイプ)のお申込みにあたり、</t>
    <rPh sb="47" eb="49">
      <t>モウシコ</t>
    </rPh>
    <phoneticPr fontId="5"/>
  </si>
  <si>
    <t>項目</t>
    <rPh sb="0" eb="2">
      <t>コウモク</t>
    </rPh>
    <phoneticPr fontId="21"/>
  </si>
  <si>
    <t>金額</t>
    <rPh sb="0" eb="2">
      <t>キンガク</t>
    </rPh>
    <phoneticPr fontId="21"/>
  </si>
  <si>
    <t>金額(税込)</t>
    <rPh sb="0" eb="2">
      <t>キンガク</t>
    </rPh>
    <rPh sb="3" eb="5">
      <t>ゼイコ</t>
    </rPh>
    <phoneticPr fontId="21"/>
  </si>
  <si>
    <t>対象</t>
    <rPh sb="0" eb="2">
      <t>タイショウ</t>
    </rPh>
    <phoneticPr fontId="21"/>
  </si>
  <si>
    <t>事務手数料</t>
    <rPh sb="0" eb="2">
      <t>ジム</t>
    </rPh>
    <rPh sb="2" eb="5">
      <t>テスウリョウ</t>
    </rPh>
    <phoneticPr fontId="21"/>
  </si>
  <si>
    <t>1回線毎</t>
  </si>
  <si>
    <t>SIM発行手数料</t>
    <rPh sb="3" eb="5">
      <t>ハッコウ</t>
    </rPh>
    <rPh sb="5" eb="8">
      <t>テスウリョウ</t>
    </rPh>
    <phoneticPr fontId="21"/>
  </si>
  <si>
    <t>配送料</t>
    <rPh sb="0" eb="2">
      <t>ハイソウ</t>
    </rPh>
    <rPh sb="2" eb="3">
      <t>リョウ</t>
    </rPh>
    <phoneticPr fontId="21"/>
  </si>
  <si>
    <t>1配送毎</t>
    <rPh sb="1" eb="4">
      <t>ハイソウゴト</t>
    </rPh>
    <phoneticPr fontId="21"/>
  </si>
  <si>
    <t>端末</t>
    <rPh sb="0" eb="2">
      <t>タンマツ</t>
    </rPh>
    <phoneticPr fontId="5"/>
  </si>
  <si>
    <t>金額（税込）</t>
    <rPh sb="0" eb="2">
      <t>キンガク</t>
    </rPh>
    <rPh sb="3" eb="5">
      <t>ゼイコ</t>
    </rPh>
    <phoneticPr fontId="21"/>
  </si>
  <si>
    <t>本体</t>
    <rPh sb="0" eb="2">
      <t>ホンタイ</t>
    </rPh>
    <phoneticPr fontId="21"/>
  </si>
  <si>
    <t>USB端末(UX302NC-R)</t>
    <rPh sb="3" eb="5">
      <t>タンマツ</t>
    </rPh>
    <phoneticPr fontId="21"/>
  </si>
  <si>
    <t>Wi-Fiルータ(Aterm MR51FN)</t>
  </si>
  <si>
    <t>キッティングオプション</t>
  </si>
  <si>
    <t>Wi-Fiルータ(Aterm MR05LN)</t>
  </si>
  <si>
    <t>プラン</t>
  </si>
  <si>
    <t>対応回線</t>
    <rPh sb="0" eb="2">
      <t>タイオウ</t>
    </rPh>
    <rPh sb="2" eb="4">
      <t>カイセン</t>
    </rPh>
    <phoneticPr fontId="21"/>
  </si>
  <si>
    <t>LTE</t>
  </si>
  <si>
    <t>従量プラン（30Mまで）</t>
  </si>
  <si>
    <t>30Mまでの通信量を含みます</t>
    <rPh sb="6" eb="9">
      <t>ツウシンリョウ</t>
    </rPh>
    <rPh sb="10" eb="11">
      <t>フク</t>
    </rPh>
    <phoneticPr fontId="5"/>
  </si>
  <si>
    <t>上り通信料(1MBあたり)</t>
    <rPh sb="0" eb="1">
      <t>ノボ</t>
    </rPh>
    <rPh sb="2" eb="4">
      <t>ツウシン</t>
    </rPh>
    <rPh sb="4" eb="5">
      <t>リョウ</t>
    </rPh>
    <phoneticPr fontId="21"/>
  </si>
  <si>
    <t>下り通信料(1MBあたり)</t>
    <rPh sb="0" eb="1">
      <t>クダ</t>
    </rPh>
    <rPh sb="2" eb="5">
      <t>ツウシンリョウ</t>
    </rPh>
    <phoneticPr fontId="21"/>
  </si>
  <si>
    <t>1GBプラン</t>
  </si>
  <si>
    <t>3GBプラン</t>
  </si>
  <si>
    <t>5GBプラン</t>
  </si>
  <si>
    <t>10GBプラン</t>
  </si>
  <si>
    <t>20GBプラン</t>
  </si>
  <si>
    <t>30GBプラン</t>
  </si>
  <si>
    <t>50GBプラン</t>
  </si>
  <si>
    <t>上り1GBプラン</t>
    <rPh sb="0" eb="1">
      <t>ノボ</t>
    </rPh>
    <phoneticPr fontId="21"/>
  </si>
  <si>
    <t>上り3GBプラン</t>
    <rPh sb="0" eb="1">
      <t>ノボ</t>
    </rPh>
    <phoneticPr fontId="21"/>
  </si>
  <si>
    <t>上り5GBプラン</t>
    <rPh sb="0" eb="1">
      <t>ノボ</t>
    </rPh>
    <phoneticPr fontId="21"/>
  </si>
  <si>
    <t>上り10GBプラン</t>
    <rPh sb="0" eb="1">
      <t>ノボ</t>
    </rPh>
    <phoneticPr fontId="21"/>
  </si>
  <si>
    <t>上り30GBプラン</t>
    <rPh sb="0" eb="1">
      <t>ノボ</t>
    </rPh>
    <phoneticPr fontId="21"/>
  </si>
  <si>
    <t>上り50GBプラン</t>
    <rPh sb="0" eb="1">
      <t>ノボ</t>
    </rPh>
    <phoneticPr fontId="21"/>
  </si>
  <si>
    <t>上り100GBプラン</t>
    <rPh sb="0" eb="1">
      <t>ノボ</t>
    </rPh>
    <phoneticPr fontId="21"/>
  </si>
  <si>
    <t>上り200GBプラン</t>
    <rPh sb="0" eb="1">
      <t>ノボ</t>
    </rPh>
    <phoneticPr fontId="21"/>
  </si>
  <si>
    <t>休止プラン</t>
    <rPh sb="0" eb="2">
      <t>キュウシ</t>
    </rPh>
    <phoneticPr fontId="21"/>
  </si>
  <si>
    <t>SMS発着信機能</t>
    <rPh sb="6" eb="8">
      <t>キノウ</t>
    </rPh>
    <phoneticPr fontId="5"/>
  </si>
  <si>
    <t>別途、SMS送信通数に基づくSMS利用料 ( 従量課金 ) が発生します。
国内向け送信：1通あたり3円（税込3.3円）、海外向け送信：1通あたり50円（税込55円）</t>
    <phoneticPr fontId="5"/>
  </si>
  <si>
    <t>上りクーポン（100MB）</t>
    <phoneticPr fontId="5"/>
  </si>
  <si>
    <t>購入したクーポン数量分の料金が購入月単月の利用料金に加算されます。</t>
    <phoneticPr fontId="5"/>
  </si>
  <si>
    <t>上りクーポン（300MB）</t>
    <phoneticPr fontId="5"/>
  </si>
  <si>
    <t>上りクーポン（500MB）</t>
    <phoneticPr fontId="5"/>
  </si>
  <si>
    <t>上りクーポン（1GB(1024MB)）</t>
    <phoneticPr fontId="5"/>
  </si>
  <si>
    <t>標準クーポン（100MB）</t>
    <phoneticPr fontId="5"/>
  </si>
  <si>
    <t>標準クーポン（300MB）</t>
    <phoneticPr fontId="5"/>
  </si>
  <si>
    <t>標準クーポン（500MB）</t>
    <phoneticPr fontId="5"/>
  </si>
  <si>
    <t>標準クーポン（1GB(1024MB)）</t>
    <phoneticPr fontId="5"/>
  </si>
  <si>
    <t>グローバル固定IP</t>
    <rPh sb="5" eb="7">
      <t>コテイ</t>
    </rPh>
    <phoneticPr fontId="21"/>
  </si>
  <si>
    <t>1アドレス毎/月額</t>
    <rPh sb="5" eb="6">
      <t>ゴト</t>
    </rPh>
    <rPh sb="7" eb="9">
      <t>ゲツガク</t>
    </rPh>
    <phoneticPr fontId="21"/>
  </si>
  <si>
    <t xml:space="preserve">SIM カード再発行 </t>
    <phoneticPr fontId="21"/>
  </si>
  <si>
    <t>■チップ型SIM　維持料金【変更不可】　＜チップ型SIM＞</t>
    <rPh sb="4" eb="5">
      <t>ガタ</t>
    </rPh>
    <rPh sb="9" eb="13">
      <t>イジリョウキン</t>
    </rPh>
    <rPh sb="14" eb="16">
      <t>ヘンコウ</t>
    </rPh>
    <rPh sb="16" eb="18">
      <t>フカ</t>
    </rPh>
    <phoneticPr fontId="5"/>
  </si>
  <si>
    <t>■セイコーソリューションズ（MB-A130シリーズ）</t>
    <phoneticPr fontId="5"/>
  </si>
  <si>
    <t>MB-A130</t>
    <phoneticPr fontId="5"/>
  </si>
  <si>
    <t>本体（ACアダプタセット）</t>
    <rPh sb="0" eb="2">
      <t>ホンタイ</t>
    </rPh>
    <phoneticPr fontId="5"/>
  </si>
  <si>
    <t>MB-A130　オプション</t>
    <phoneticPr fontId="5"/>
  </si>
  <si>
    <t>外部アンテナ×1本</t>
    <rPh sb="0" eb="2">
      <t>ガイブ</t>
    </rPh>
    <rPh sb="8" eb="9">
      <t>ホン</t>
    </rPh>
    <phoneticPr fontId="5"/>
  </si>
  <si>
    <t>MB-A130　保証</t>
    <rPh sb="8" eb="10">
      <t>ホショウ</t>
    </rPh>
    <phoneticPr fontId="5"/>
  </si>
  <si>
    <t>標準保証(3年)</t>
  </si>
  <si>
    <t>有償保証/先出しセンドバック(3年)</t>
  </si>
  <si>
    <t>MB-A130　キッティング</t>
    <phoneticPr fontId="5"/>
  </si>
  <si>
    <t>キッティング</t>
    <phoneticPr fontId="5"/>
  </si>
  <si>
    <t>＜参考：本体＋オプション+保証セット料金リスト＞</t>
    <rPh sb="1" eb="3">
      <t>サンコウ</t>
    </rPh>
    <rPh sb="4" eb="6">
      <t>ホンタイ</t>
    </rPh>
    <rPh sb="13" eb="15">
      <t>ホショウ</t>
    </rPh>
    <rPh sb="18" eb="20">
      <t>リョウキン</t>
    </rPh>
    <phoneticPr fontId="5"/>
  </si>
  <si>
    <t>MB-A130 ACアダプタ付#標準保証(3年)</t>
    <rPh sb="22" eb="23">
      <t>ネン</t>
    </rPh>
    <phoneticPr fontId="1"/>
  </si>
  <si>
    <t>MB-A130 ACアダプタ付/外部アンテナ1本#標準保証(3年)</t>
    <rPh sb="31" eb="32">
      <t>ネン</t>
    </rPh>
    <phoneticPr fontId="1"/>
  </si>
  <si>
    <t>■セイコーソリューションズ（MB-A200シリーズ）</t>
    <phoneticPr fontId="5"/>
  </si>
  <si>
    <t>MB-A200　オプション</t>
    <phoneticPr fontId="5"/>
  </si>
  <si>
    <t>MB-A200　保証</t>
    <rPh sb="8" eb="10">
      <t>ホショウ</t>
    </rPh>
    <phoneticPr fontId="5"/>
  </si>
  <si>
    <t>MB-A200　キッティング</t>
    <phoneticPr fontId="5"/>
  </si>
  <si>
    <t>MB-A200#標準保証(3年)</t>
    <rPh sb="14" eb="15">
      <t>ネン</t>
    </rPh>
    <phoneticPr fontId="1"/>
  </si>
  <si>
    <t>MB-A200 ACアダプタ付#標準保証(3年)</t>
    <rPh sb="22" eb="23">
      <t>ネン</t>
    </rPh>
    <phoneticPr fontId="1"/>
  </si>
  <si>
    <t>MB-A200 ACアダプタ付/外部アンテナ1本#標準保証(3年)</t>
    <rPh sb="31" eb="32">
      <t>ネン</t>
    </rPh>
    <phoneticPr fontId="1"/>
  </si>
  <si>
    <t>■サン電子　RX220</t>
    <rPh sb="3" eb="5">
      <t>デンシ</t>
    </rPh>
    <phoneticPr fontId="5"/>
  </si>
  <si>
    <t>RX220　オプション</t>
    <phoneticPr fontId="5"/>
  </si>
  <si>
    <t>ACアダプタ</t>
  </si>
  <si>
    <t>LTEロッドアンテナ×2本</t>
  </si>
  <si>
    <t>LTEネオジムマグネットアンテナ×2本</t>
  </si>
  <si>
    <t>MBアンテナ×2本</t>
  </si>
  <si>
    <t>MIMOアンテナ×1本</t>
  </si>
  <si>
    <t>RX220　保証</t>
    <rPh sb="6" eb="8">
      <t>ホショウ</t>
    </rPh>
    <phoneticPr fontId="5"/>
  </si>
  <si>
    <t>RX220　キッティング</t>
    <phoneticPr fontId="5"/>
  </si>
  <si>
    <t>■サン電子　AX220</t>
    <rPh sb="3" eb="5">
      <t>デンシ</t>
    </rPh>
    <phoneticPr fontId="5"/>
  </si>
  <si>
    <t>項目</t>
    <phoneticPr fontId="5"/>
  </si>
  <si>
    <t>AX220</t>
  </si>
  <si>
    <t>AX220　オプション</t>
  </si>
  <si>
    <t>AX220　保証</t>
    <rPh sb="6" eb="8">
      <t>ホショウ</t>
    </rPh>
    <phoneticPr fontId="5"/>
  </si>
  <si>
    <t>AX220　キッティング</t>
    <phoneticPr fontId="5"/>
  </si>
  <si>
    <t>■ソリッドカメラ</t>
    <phoneticPr fontId="5"/>
  </si>
  <si>
    <t>項目</t>
  </si>
  <si>
    <t>IPC-16LTE（IPC-16LTEp）</t>
    <phoneticPr fontId="5"/>
  </si>
  <si>
    <t>LTE対応カメラ本体</t>
    <rPh sb="8" eb="10">
      <t>ホンタイ</t>
    </rPh>
    <phoneticPr fontId="5"/>
  </si>
  <si>
    <t>オプション</t>
    <phoneticPr fontId="5"/>
  </si>
  <si>
    <t>microSDカード（64GB）</t>
    <phoneticPr fontId="5"/>
  </si>
  <si>
    <t>VSD-003064</t>
    <phoneticPr fontId="5"/>
  </si>
  <si>
    <t>カード盗難防止カバー</t>
    <phoneticPr fontId="5"/>
  </si>
  <si>
    <t>C16-01</t>
    <phoneticPr fontId="5"/>
  </si>
  <si>
    <t>ジャンクションボックス</t>
    <phoneticPr fontId="5"/>
  </si>
  <si>
    <t>JBX16-01</t>
    <phoneticPr fontId="5"/>
  </si>
  <si>
    <t>キッティング</t>
  </si>
  <si>
    <t>＜参考：本体＋オプション　セット料金リスト＞</t>
    <rPh sb="1" eb="3">
      <t>サンコウ</t>
    </rPh>
    <rPh sb="4" eb="6">
      <t>ホンタイ</t>
    </rPh>
    <rPh sb="16" eb="18">
      <t>リョウキン</t>
    </rPh>
    <phoneticPr fontId="5"/>
  </si>
  <si>
    <t>LTE対応カメラ(IPC-16LTE)/microSDカード(64GB)</t>
    <phoneticPr fontId="5"/>
  </si>
  <si>
    <t>LTE対応カメラ(IPC-16LTE)</t>
    <phoneticPr fontId="1"/>
  </si>
  <si>
    <t xml:space="preserve">LTE対応カメラ(IPC-16LTE)#カード盗難防止カバー </t>
    <phoneticPr fontId="5"/>
  </si>
  <si>
    <t>LTE対応カメラ(IPC-16LTE)#ジャンクションボックス</t>
    <phoneticPr fontId="5"/>
  </si>
  <si>
    <t>LTE対応カメラ(IPC-16LTE)#カード盗難防止カバー+ジャンクションボックス</t>
    <phoneticPr fontId="5"/>
  </si>
  <si>
    <t>■グローバル固定IPオプション</t>
    <rPh sb="6" eb="8">
      <t>コテイ</t>
    </rPh>
    <phoneticPr fontId="5"/>
  </si>
  <si>
    <t>物販端末購入料金</t>
    <rPh sb="0" eb="4">
      <t>ブッパンタンマツ</t>
    </rPh>
    <rPh sb="4" eb="8">
      <t>コウニュウリョウキン</t>
    </rPh>
    <phoneticPr fontId="5"/>
  </si>
  <si>
    <t>■変更手数料</t>
    <rPh sb="1" eb="3">
      <t>ヘンコウ</t>
    </rPh>
    <rPh sb="3" eb="6">
      <t>テスウリョウ</t>
    </rPh>
    <phoneticPr fontId="5"/>
  </si>
  <si>
    <t>30MB / 月を超えた通信が対象。</t>
    <rPh sb="15" eb="17">
      <t>タイショウ</t>
    </rPh>
    <phoneticPr fontId="21"/>
  </si>
  <si>
    <t>ジャンクションボックスおよび盗難防止カバーはキッティング対象外です。</t>
    <phoneticPr fontId="5"/>
  </si>
  <si>
    <t>※カメラ映像閲覧について</t>
  </si>
  <si>
    <t>スマートフォンアプリによる映像閲覧は、Infosphere（インターネット）モバイルのSIMご契約の場合のみご利用いただけます。</t>
  </si>
  <si>
    <t>Master’sONE（VPN）モバイルのSIMをご契約の場合は、PCからの映像閲覧に限定される他、一部機能に制限がございます</t>
  </si>
  <si>
    <t>※オプションについて</t>
  </si>
  <si>
    <t>・ジャンクションボックスおよび盗難防止カバーはキッティング対象外です。キッティングオプション選択時も未装着で同梱します。</t>
    <phoneticPr fontId="5"/>
  </si>
  <si>
    <t>・本体に記憶領域が無いため、ご利用の際はSDカードが必須です。発注時にはSDカード付きをご選択いただくか、お客さまにて別途調達が必要です。</t>
    <phoneticPr fontId="5"/>
  </si>
  <si>
    <t>■スタンダードタイプ　基本サービス　初期料金</t>
    <rPh sb="18" eb="20">
      <t>ショキ</t>
    </rPh>
    <rPh sb="20" eb="22">
      <t>リョウキン</t>
    </rPh>
    <phoneticPr fontId="5"/>
  </si>
  <si>
    <t>■スタンダードタイプ　基本サービス　端末レンタル　初期料金</t>
    <rPh sb="18" eb="20">
      <t>タンマツ</t>
    </rPh>
    <rPh sb="25" eb="27">
      <t>ショキ</t>
    </rPh>
    <rPh sb="27" eb="29">
      <t>リョウキン</t>
    </rPh>
    <phoneticPr fontId="21"/>
  </si>
  <si>
    <t>■スタンダードタイプ　基本サービス　月額料金</t>
    <rPh sb="18" eb="20">
      <t>ゲツガク</t>
    </rPh>
    <rPh sb="20" eb="22">
      <t>リョウキン</t>
    </rPh>
    <phoneticPr fontId="5"/>
  </si>
  <si>
    <t>■SMS機能　月額料金</t>
    <rPh sb="4" eb="6">
      <t>キノウ</t>
    </rPh>
    <rPh sb="7" eb="9">
      <t>ゲツガク</t>
    </rPh>
    <rPh sb="9" eb="11">
      <t>リョウキン</t>
    </rPh>
    <phoneticPr fontId="5"/>
  </si>
  <si>
    <t>■クーポン料金</t>
    <rPh sb="5" eb="7">
      <t>リョウキン</t>
    </rPh>
    <phoneticPr fontId="5"/>
  </si>
  <si>
    <t>NTTPCが提供するカスタマーコンソールから発注されたSIMおよび端末は、本料金表で定める提供料金が適用されます。</t>
    <rPh sb="33" eb="35">
      <t>タンマツ</t>
    </rPh>
    <rPh sb="37" eb="38">
      <t>ホン</t>
    </rPh>
    <rPh sb="38" eb="40">
      <t>リョウキン</t>
    </rPh>
    <rPh sb="40" eb="41">
      <t>ヒョウ</t>
    </rPh>
    <rPh sb="42" eb="43">
      <t>サダ</t>
    </rPh>
    <rPh sb="45" eb="47">
      <t>テイキョウ</t>
    </rPh>
    <rPh sb="47" eb="49">
      <t>リョウキン</t>
    </rPh>
    <rPh sb="50" eb="52">
      <t>テキヨウ</t>
    </rPh>
    <phoneticPr fontId="5"/>
  </si>
  <si>
    <t>本料金表に記載のない項目については、利用規約または個別に締結する契約書等に規定する料金が適用されます。</t>
    <rPh sb="0" eb="4">
      <t>ホンリョウキンヒョウ</t>
    </rPh>
    <rPh sb="18" eb="20">
      <t>リヨウ</t>
    </rPh>
    <rPh sb="20" eb="22">
      <t>キヤク</t>
    </rPh>
    <rPh sb="25" eb="27">
      <t>コベツ</t>
    </rPh>
    <rPh sb="28" eb="30">
      <t>テイケツ</t>
    </rPh>
    <rPh sb="32" eb="35">
      <t>ケイヤクショ</t>
    </rPh>
    <rPh sb="35" eb="36">
      <t>トウ</t>
    </rPh>
    <rPh sb="37" eb="39">
      <t>キテイ</t>
    </rPh>
    <rPh sb="41" eb="43">
      <t>リョウキン</t>
    </rPh>
    <rPh sb="44" eb="46">
      <t>テキヨウ</t>
    </rPh>
    <phoneticPr fontId="5"/>
  </si>
  <si>
    <t>InfoSphere利用規約：https://www.nttpc.co.jp/support/term/infosphere.html</t>
    <phoneticPr fontId="5"/>
  </si>
  <si>
    <t>非表示列</t>
    <rPh sb="0" eb="4">
      <t>ヒヒョウジレツ</t>
    </rPh>
    <phoneticPr fontId="5"/>
  </si>
  <si>
    <t>変更不可</t>
    <rPh sb="0" eb="2">
      <t>ヘンコウ</t>
    </rPh>
    <rPh sb="2" eb="4">
      <t>フカ</t>
    </rPh>
    <phoneticPr fontId="5"/>
  </si>
  <si>
    <t>非表示</t>
    <rPh sb="0" eb="3">
      <t>ヒヒョウジ</t>
    </rPh>
    <phoneticPr fontId="5"/>
  </si>
  <si>
    <t>変更不可・再発行と形状変更は同じ料金</t>
    <rPh sb="0" eb="2">
      <t>ヘンコウ</t>
    </rPh>
    <rPh sb="2" eb="4">
      <t>フカ</t>
    </rPh>
    <rPh sb="5" eb="8">
      <t>サイハッコウ</t>
    </rPh>
    <rPh sb="9" eb="13">
      <t>ケイジョウヘンコウ</t>
    </rPh>
    <rPh sb="14" eb="15">
      <t>オナ</t>
    </rPh>
    <rPh sb="16" eb="18">
      <t>リョウキン</t>
    </rPh>
    <phoneticPr fontId="5"/>
  </si>
  <si>
    <t>Wi-Fiルータ(Aterm MR10LN)</t>
    <phoneticPr fontId="5"/>
  </si>
  <si>
    <t>PA-MR10LN-CLD</t>
    <phoneticPr fontId="5"/>
  </si>
  <si>
    <t>MR10LN(CDL)/WiFi(SL)</t>
    <phoneticPr fontId="5"/>
  </si>
  <si>
    <t>Aterm MR10LN クレードルセット</t>
    <phoneticPr fontId="5"/>
  </si>
  <si>
    <t>料金表（InfoSphereモバイル スタンダードタイプ）</t>
    <rPh sb="0" eb="2">
      <t>リョウキン</t>
    </rPh>
    <rPh sb="2" eb="3">
      <t>ヒョウ</t>
    </rPh>
    <phoneticPr fontId="5"/>
  </si>
  <si>
    <t>料金表（InfoSphereモバイル スタンダードタイプ　チップ型SIM）</t>
    <rPh sb="0" eb="2">
      <t>リョウキン</t>
    </rPh>
    <rPh sb="2" eb="3">
      <t>ヒョウ</t>
    </rPh>
    <phoneticPr fontId="5"/>
  </si>
  <si>
    <t>SIM カード再発行 /形状変更</t>
    <phoneticPr fontId="21"/>
  </si>
  <si>
    <t>　・SIMタイプは、「カード型SIM」と「チップ型SIM[MFF2]（ノーマルタイプ/インダストリアルタイプ）」から選択頂けます。</t>
    <rPh sb="14" eb="15">
      <t>ガタ</t>
    </rPh>
    <rPh sb="58" eb="60">
      <t>センタク</t>
    </rPh>
    <rPh sb="60" eb="61">
      <t>イタダ</t>
    </rPh>
    <phoneticPr fontId="5"/>
  </si>
  <si>
    <t>★基本変更不可のため金額直接入力</t>
    <rPh sb="1" eb="3">
      <t>キホン</t>
    </rPh>
    <rPh sb="3" eb="5">
      <t>ヘンコウ</t>
    </rPh>
    <rPh sb="5" eb="7">
      <t>フカ</t>
    </rPh>
    <rPh sb="10" eb="12">
      <t>キンガク</t>
    </rPh>
    <rPh sb="12" eb="14">
      <t>チョクセツ</t>
    </rPh>
    <rPh sb="14" eb="16">
      <t>ニュウリョク</t>
    </rPh>
    <phoneticPr fontId="5"/>
  </si>
  <si>
    <t>※多要素実装により、非表示にする行</t>
    <rPh sb="1" eb="4">
      <t>タヨウソ</t>
    </rPh>
    <rPh sb="4" eb="6">
      <t>ジッソウ</t>
    </rPh>
    <rPh sb="10" eb="13">
      <t>ヒヒョウジ</t>
    </rPh>
    <rPh sb="16" eb="17">
      <t>ギョウ</t>
    </rPh>
    <phoneticPr fontId="5"/>
  </si>
  <si>
    <r>
      <t>・設定完了後、上記アドレス宛にパスワードを設定いただくメールが送信されるため、</t>
    </r>
    <r>
      <rPr>
        <b/>
        <u/>
        <sz val="8"/>
        <color rgb="FFFF0000"/>
        <rFont val="Meiryo UI"/>
        <family val="3"/>
        <charset val="128"/>
      </rPr>
      <t>必ずメールを受け取れる有効なアドレスをご記入ください。</t>
    </r>
    <rPh sb="1" eb="5">
      <t>セッテイカンリョウ</t>
    </rPh>
    <rPh sb="5" eb="6">
      <t>アト</t>
    </rPh>
    <rPh sb="7" eb="9">
      <t>ジョウキ</t>
    </rPh>
    <rPh sb="13" eb="14">
      <t>アテ</t>
    </rPh>
    <rPh sb="21" eb="23">
      <t>セッテイ</t>
    </rPh>
    <rPh sb="31" eb="33">
      <t>ソウシン</t>
    </rPh>
    <rPh sb="39" eb="40">
      <t>カナラ</t>
    </rPh>
    <rPh sb="45" eb="46">
      <t>ウ</t>
    </rPh>
    <rPh sb="47" eb="48">
      <t>ト</t>
    </rPh>
    <rPh sb="50" eb="52">
      <t>ユウコウ</t>
    </rPh>
    <rPh sb="59" eb="61">
      <t>キニュウ</t>
    </rPh>
    <phoneticPr fontId="25"/>
  </si>
  <si>
    <t>・利用可能な文字種別は全て半角文字で、「a～z、A～Z」、「0～9」、および下記記号です。記号のみの登録はできません。</t>
    <rPh sb="38" eb="42">
      <t>カキキゴウ</t>
    </rPh>
    <rPh sb="45" eb="47">
      <t>キゴウ</t>
    </rPh>
    <rPh sb="50" eb="52">
      <t>トウロク</t>
    </rPh>
    <phoneticPr fontId="25"/>
  </si>
  <si>
    <t>!（感嘆符）#（番号記号）$（ドル記号）%（パーセント）&amp;（アンパサンド）'（アポストロフィ）*（アスタリスク） +（プラス記号）-（ハイフン）/（スラッシュ）=（等号）</t>
    <phoneticPr fontId="5"/>
  </si>
  <si>
    <t>?（クエスチョンマーク）^（アクサンシルコンフレックス）_（アンダーライン）`（アクサングラーブ）{（左中かっこ）}（右中かっこ）|（縦棒）~（チルダ）.（ドット）</t>
    <phoneticPr fontId="5"/>
  </si>
  <si>
    <t>・ID(メールアドレス)は5文字以上、256文字以内でご記入ください。(@以降を含む)</t>
    <rPh sb="14" eb="16">
      <t>モジ</t>
    </rPh>
    <rPh sb="16" eb="18">
      <t>イジョウ</t>
    </rPh>
    <rPh sb="22" eb="24">
      <t>モジ</t>
    </rPh>
    <rPh sb="24" eb="26">
      <t>イナイ</t>
    </rPh>
    <rPh sb="28" eb="30">
      <t>キニュウ</t>
    </rPh>
    <rPh sb="37" eb="39">
      <t>イコウ</t>
    </rPh>
    <rPh sb="40" eb="41">
      <t>フク</t>
    </rPh>
    <phoneticPr fontId="25"/>
  </si>
  <si>
    <t>設定完了希望日以降、上記メールアドレス宛にパスワード設定のメールが届きます。当メールからURLをクリックしパスワードを設定してください。
パスワード設定完了後、以下URLよりカスタマーコンソールへのログインが可能となります。
https://mobile.customer.jp/</t>
    <phoneticPr fontId="5"/>
  </si>
  <si>
    <t>カスタマーコンソール開通時はLTE-IPのみの提供です。5G(NSA)への通信規格変更は、一度LTEでSIMを開通後、カスタマーコンソールから実施可能です。</t>
    <phoneticPr fontId="5"/>
  </si>
  <si>
    <t>NTTPCコミュニケーションズ株式会社　御中</t>
    <phoneticPr fontId="5"/>
  </si>
  <si>
    <t>ＮＴＴＰＣコミュニケーションズ株式会社</t>
    <phoneticPr fontId="5"/>
  </si>
  <si>
    <t>ＰＣ次郎</t>
    <phoneticPr fontId="5"/>
  </si>
  <si>
    <t>?（クエスチョンマーク）^（アクサンシルコンフレックス）_（アンダーライン）`（アクサングラーブ）{（左中かっこ）}（右中かっこ）|（縦棒）~（チルダ）.（ドット）</t>
  </si>
  <si>
    <t>AtMOS項目名</t>
  </si>
  <si>
    <t>申込日</t>
    <rPh sb="0" eb="3">
      <t>モウシコミビ</t>
    </rPh>
    <phoneticPr fontId="3"/>
  </si>
  <si>
    <t>システム番号</t>
    <rPh sb="4" eb="6">
      <t>バンゴウ</t>
    </rPh>
    <phoneticPr fontId="3"/>
  </si>
  <si>
    <t>システム名</t>
    <rPh sb="4" eb="5">
      <t>メイ</t>
    </rPh>
    <phoneticPr fontId="3"/>
  </si>
  <si>
    <t>ネットワーク種別</t>
  </si>
  <si>
    <t>端末IPアドレス帯</t>
    <rPh sb="0" eb="8">
      <t>タンマツ</t>
    </rPh>
    <rPh sb="8" eb="9">
      <t>タイ</t>
    </rPh>
    <phoneticPr fontId="3"/>
  </si>
  <si>
    <t>サフィックス</t>
  </si>
  <si>
    <t>【サフィックス】企業識別子</t>
    <rPh sb="8" eb="10">
      <t>キギョウ</t>
    </rPh>
    <rPh sb="10" eb="13">
      <t>シキベツシ</t>
    </rPh>
    <phoneticPr fontId="3"/>
  </si>
  <si>
    <t>【サフィックス】サービス識別子</t>
    <rPh sb="12" eb="15">
      <t>シキベツシ</t>
    </rPh>
    <phoneticPr fontId="3"/>
  </si>
  <si>
    <t>認証方式</t>
    <rPh sb="0" eb="4">
      <t>ニンショウホウシキ</t>
    </rPh>
    <phoneticPr fontId="3"/>
  </si>
  <si>
    <t>【通信方式】通信規格</t>
    <rPh sb="6" eb="10">
      <t>ツウシンキカク</t>
    </rPh>
    <phoneticPr fontId="3"/>
  </si>
  <si>
    <t>IPアドレス数</t>
    <rPh sb="6" eb="7">
      <t>スウ</t>
    </rPh>
    <phoneticPr fontId="3"/>
  </si>
  <si>
    <t>【NAT機能】NAT機能有無</t>
    <rPh sb="10" eb="12">
      <t>キノウ</t>
    </rPh>
    <rPh sb="12" eb="14">
      <t>ウム</t>
    </rPh>
    <phoneticPr fontId="3"/>
  </si>
  <si>
    <t>【NAT機能】NAT後IPアドレス数</t>
  </si>
  <si>
    <t>【NAT機能】NAT後試験アドレス</t>
    <rPh sb="11" eb="13">
      <t>シケン</t>
    </rPh>
    <phoneticPr fontId="3"/>
  </si>
  <si>
    <t>折り返し通信禁止</t>
    <rPh sb="0" eb="1">
      <t>オ</t>
    </rPh>
    <phoneticPr fontId="3"/>
  </si>
  <si>
    <t>【SIM管理API】SIM管理API有無</t>
    <rPh sb="18" eb="20">
      <t>ウム</t>
    </rPh>
    <phoneticPr fontId="3"/>
  </si>
  <si>
    <t>【DNSアドレス付与】DNSアドレス付与有無</t>
    <rPh sb="18" eb="20">
      <t>フヨ</t>
    </rPh>
    <rPh sb="20" eb="22">
      <t>ウム</t>
    </rPh>
    <phoneticPr fontId="3"/>
  </si>
  <si>
    <t>最低利用期間</t>
  </si>
  <si>
    <t>利用開始希望日</t>
  </si>
  <si>
    <t>契約番号</t>
  </si>
  <si>
    <t>OEM・代理店識別番号</t>
  </si>
  <si>
    <t>OEM・代理店名称</t>
    <rPh sb="7" eb="9">
      <t>メイショウ</t>
    </rPh>
    <phoneticPr fontId="3"/>
  </si>
  <si>
    <t>OEM・代理店区分</t>
    <rPh sb="4" eb="7">
      <t>ダイリテン</t>
    </rPh>
    <rPh sb="7" eb="9">
      <t>クブン</t>
    </rPh>
    <phoneticPr fontId="3"/>
  </si>
  <si>
    <t>OEM システム名</t>
    <rPh sb="8" eb="9">
      <t>メイ</t>
    </rPh>
    <phoneticPr fontId="3"/>
  </si>
  <si>
    <t>OEM システムURL</t>
  </si>
  <si>
    <t>OEM Web通知用URL</t>
    <rPh sb="7" eb="9">
      <t>ツウチ</t>
    </rPh>
    <rPh sb="9" eb="10">
      <t>ヨウ</t>
    </rPh>
    <phoneticPr fontId="3"/>
  </si>
  <si>
    <t>OEM 通知メールアドレス（From）</t>
    <rPh sb="4" eb="6">
      <t>ツウチ</t>
    </rPh>
    <phoneticPr fontId="3"/>
  </si>
  <si>
    <t>OEM 通知メールアドレス（Reply-To）</t>
    <rPh sb="4" eb="6">
      <t>ツウチ</t>
    </rPh>
    <phoneticPr fontId="3"/>
  </si>
  <si>
    <t>設定完了通知先アドレス(ユーザ)</t>
    <rPh sb="0" eb="2">
      <t>セッテイ</t>
    </rPh>
    <rPh sb="2" eb="4">
      <t>カンリョウ</t>
    </rPh>
    <rPh sb="4" eb="6">
      <t>ツウチ</t>
    </rPh>
    <rPh sb="6" eb="7">
      <t>サキ</t>
    </rPh>
    <phoneticPr fontId="3"/>
  </si>
  <si>
    <t>設定完了通知先アドレス(営業/OEM)</t>
    <rPh sb="0" eb="2">
      <t>セッテイ</t>
    </rPh>
    <rPh sb="2" eb="4">
      <t>カンリョウ</t>
    </rPh>
    <rPh sb="4" eb="6">
      <t>ツウチ</t>
    </rPh>
    <rPh sb="6" eb="7">
      <t>サキ</t>
    </rPh>
    <rPh sb="12" eb="14">
      <t>エイギョウ</t>
    </rPh>
    <phoneticPr fontId="3"/>
  </si>
  <si>
    <t>設定完了通知先アドレス(プロダクト)</t>
    <rPh sb="0" eb="2">
      <t>セッテイ</t>
    </rPh>
    <rPh sb="2" eb="4">
      <t>カンリョウ</t>
    </rPh>
    <rPh sb="4" eb="6">
      <t>ツウチ</t>
    </rPh>
    <rPh sb="6" eb="7">
      <t>サキ</t>
    </rPh>
    <phoneticPr fontId="3"/>
  </si>
  <si>
    <t>OEM・代理店登録区分</t>
    <rPh sb="4" eb="7">
      <t>ダイリテン</t>
    </rPh>
    <rPh sb="7" eb="9">
      <t>トウロク</t>
    </rPh>
    <rPh sb="9" eb="11">
      <t>クブン</t>
    </rPh>
    <phoneticPr fontId="3"/>
  </si>
  <si>
    <t>郵便番号</t>
    <rPh sb="0" eb="4">
      <t>ユウビンバンゴウ</t>
    </rPh>
    <phoneticPr fontId="3"/>
  </si>
  <si>
    <t>住所</t>
    <rPh sb="0" eb="2">
      <t>ジュウショ</t>
    </rPh>
    <phoneticPr fontId="3"/>
  </si>
  <si>
    <t>担当者名</t>
    <rPh sb="0" eb="3">
      <t>タントウシャ</t>
    </rPh>
    <rPh sb="3" eb="4">
      <t>メイ</t>
    </rPh>
    <phoneticPr fontId="3"/>
  </si>
  <si>
    <t>電話番号</t>
    <rPh sb="0" eb="2">
      <t>デンワ</t>
    </rPh>
    <rPh sb="2" eb="4">
      <t>バンゴウ</t>
    </rPh>
    <phoneticPr fontId="3"/>
  </si>
  <si>
    <t>発送依頼人名</t>
    <rPh sb="0" eb="6">
      <t>ハッソウ</t>
    </rPh>
    <phoneticPr fontId="3"/>
  </si>
  <si>
    <t>請求先管理番号</t>
    <rPh sb="0" eb="3">
      <t>セイキュウサキ</t>
    </rPh>
    <rPh sb="3" eb="5">
      <t>カンリ</t>
    </rPh>
    <rPh sb="5" eb="7">
      <t>バンゴウ</t>
    </rPh>
    <phoneticPr fontId="3"/>
  </si>
  <si>
    <t>1SIMあたり無料通信量</t>
  </si>
  <si>
    <t>従量課金通信料単価(上り)</t>
  </si>
  <si>
    <t>従量課金通信料単価(下り)</t>
  </si>
  <si>
    <t>チップSIM 利用有無</t>
  </si>
  <si>
    <t>チップSIM 請求先ID</t>
  </si>
  <si>
    <t>チップSIM 契約番号</t>
  </si>
  <si>
    <t>メールアドレス再登録区分</t>
    <rPh sb="7" eb="12">
      <t>サイトウロククブン</t>
    </rPh>
    <phoneticPr fontId="3"/>
  </si>
  <si>
    <t>TRUEは本書で使用</t>
    <rPh sb="5" eb="7">
      <t>ホンショ</t>
    </rPh>
    <rPh sb="8" eb="10">
      <t>シヨウ</t>
    </rPh>
    <phoneticPr fontId="5"/>
  </si>
  <si>
    <t>2025/11/27多要素実装に伴い、数式削除</t>
    <rPh sb="10" eb="13">
      <t>タヨウソ</t>
    </rPh>
    <rPh sb="13" eb="15">
      <t>ジッソウ</t>
    </rPh>
    <rPh sb="16" eb="17">
      <t>トモナ</t>
    </rPh>
    <rPh sb="19" eb="23">
      <t>スウシキサクジョ</t>
    </rPh>
    <phoneticPr fontId="5"/>
  </si>
  <si>
    <t>　(1) LTEプラン</t>
  </si>
  <si>
    <r>
      <t>　　　LTEの規格に準じたSIMと通信端末をご提供し、NTTドコモのXi</t>
    </r>
    <r>
      <rPr>
        <vertAlign val="superscript"/>
        <sz val="10"/>
        <rFont val="Meiryo UI"/>
        <family val="3"/>
        <charset val="128"/>
      </rPr>
      <t>®</t>
    </r>
    <r>
      <rPr>
        <sz val="10"/>
        <rFont val="Meiryo UI"/>
        <family val="3"/>
        <charset val="128"/>
      </rPr>
      <t>エリアにてご利用頂けます。</t>
    </r>
    <rPh sb="7" eb="9">
      <t>キカク</t>
    </rPh>
    <rPh sb="10" eb="11">
      <t>ジュン</t>
    </rPh>
    <rPh sb="17" eb="19">
      <t>ツウシン</t>
    </rPh>
    <rPh sb="19" eb="21">
      <t>タンマツ</t>
    </rPh>
    <rPh sb="23" eb="25">
      <t>テイキョウ</t>
    </rPh>
    <phoneticPr fontId="4"/>
  </si>
  <si>
    <t>　(2) 5G（NSA）プラン</t>
  </si>
  <si>
    <t>　　5G（Non-Stand Alone（ノン・スタンドアローン））の規格に準じたSIMと通信端末をご提供し、NTTドコモの5Gエリアにてご利用頂けます。</t>
  </si>
  <si>
    <t>　・カード型SIMのサイズは「標準＜標準SIM＞・標準＜マルチカットSIM＞／micro／nano」から選択頂けます。</t>
    <rPh sb="5" eb="6">
      <t>ガタ</t>
    </rPh>
    <rPh sb="45" eb="47">
      <t>センタク</t>
    </rPh>
    <rPh sb="47" eb="48">
      <t>イタダ</t>
    </rPh>
    <phoneticPr fontId="4"/>
  </si>
  <si>
    <t>この提供条件説明書は、2025年11月27日現在の提供条件を説明したものであり、利用規約の改定等</t>
    <rPh sb="47" eb="48">
      <t>ナド</t>
    </rPh>
    <phoneticPr fontId="4"/>
  </si>
  <si>
    <t>※全角40文字以内</t>
    <rPh sb="1" eb="3">
      <t>ゼンカク</t>
    </rPh>
    <rPh sb="5" eb="9">
      <t>モジイナイ</t>
    </rPh>
    <phoneticPr fontId="5"/>
  </si>
  <si>
    <t>※全角50文字以内</t>
    <phoneticPr fontId="5"/>
  </si>
  <si>
    <t>※ハイフンあり半角13文字以内</t>
    <rPh sb="7" eb="9">
      <t>ハンカク</t>
    </rPh>
    <rPh sb="11" eb="15">
      <t>モジイナイ</t>
    </rPh>
    <phoneticPr fontId="5"/>
  </si>
  <si>
    <t>※半角128文字以内</t>
    <rPh sb="1" eb="3">
      <t>ハンカク</t>
    </rPh>
    <rPh sb="6" eb="10">
      <t>モジイナイ</t>
    </rPh>
    <phoneticPr fontId="5"/>
  </si>
  <si>
    <t>※全角32文字以内</t>
    <rPh sb="1" eb="3">
      <t>ゼンカク</t>
    </rPh>
    <rPh sb="5" eb="7">
      <t>モジ</t>
    </rPh>
    <rPh sb="7" eb="9">
      <t>イナイ</t>
    </rPh>
    <phoneticPr fontId="5"/>
  </si>
  <si>
    <t>※利用可能な文字は「半角の英数字（大文字・小文字の区別あり）」、「-(ハイフン)」、「_(アンダースコア)」です。</t>
    <phoneticPr fontId="5"/>
  </si>
  <si>
    <t>※利用可能な文字は「半角の英数字（大文字・小文字の区別あり）」、「-(ハイフン)」、「_(アンダースコア)」です。数字のみ又は記号のみの指定はできません。</t>
    <phoneticPr fontId="5"/>
  </si>
  <si>
    <r>
      <t>※文字数は2～13文字の範囲でご記入ください。
※利用可能な文字は</t>
    </r>
    <r>
      <rPr>
        <sz val="8"/>
        <color rgb="FFFF0000"/>
        <rFont val="Meiryo UI"/>
        <family val="3"/>
        <charset val="128"/>
      </rPr>
      <t>「半角の英数字（大文字・小文字の区別あり）」、「-(ハイフン)」、「_(アンダースコア)」</t>
    </r>
    <r>
      <rPr>
        <sz val="8"/>
        <rFont val="Meiryo UI"/>
        <family val="3"/>
        <charset val="128"/>
      </rPr>
      <t>です。ただし数字のみ又は記号のみの指定はできません。
※ご指定の企業識別子が他のお客様と重複する場合は、他の識別子への変更をお願いさせていただくことがあります。
※ユーザIDは3～14 文字の範囲でカスタマコンソールより指定できます。</t>
    </r>
    <rPh sb="88" eb="89">
      <t>マタ</t>
    </rPh>
    <rPh sb="90" eb="92">
      <t>キゴウ</t>
    </rPh>
    <rPh sb="174" eb="176">
      <t>ハンイ</t>
    </rPh>
    <rPh sb="188" eb="190">
      <t>シテイ</t>
    </rPh>
    <phoneticPr fontId="5"/>
  </si>
  <si>
    <t>年</t>
    <rPh sb="0" eb="1">
      <t>ネン</t>
    </rPh>
    <phoneticPr fontId="5"/>
  </si>
  <si>
    <t>日</t>
    <rPh sb="0" eb="1">
      <t>ニチ</t>
    </rPh>
    <phoneticPr fontId="5"/>
  </si>
  <si>
    <t>月</t>
    <rPh sb="0" eb="1">
      <t>ツキ</t>
    </rPh>
    <phoneticPr fontId="5"/>
  </si>
  <si>
    <t>いずれかを選択してください</t>
    <rPh sb="5" eb="7">
      <t>センタク</t>
    </rPh>
    <phoneticPr fontId="5"/>
  </si>
  <si>
    <t>InfoSphereモバイルスタンダードタイプ 申込書 ver3.0</t>
    <phoneticPr fontId="5"/>
  </si>
  <si>
    <t>いずれか１つを選択してください</t>
    <phoneticPr fontId="5"/>
  </si>
  <si>
    <t>いずれか1つを選択してください。</t>
    <phoneticPr fontId="5"/>
  </si>
  <si>
    <t>設定が完了したときにご指定のメールアドレスに設定完了通知メールを送付します。</t>
    <phoneticPr fontId="5"/>
  </si>
  <si>
    <t>申し込み時記入必須（※自動連係のため）</t>
    <rPh sb="0" eb="1">
      <t>モウ</t>
    </rPh>
    <rPh sb="2" eb="3">
      <t>コ</t>
    </rPh>
    <rPh sb="4" eb="5">
      <t>ジ</t>
    </rPh>
    <rPh sb="5" eb="7">
      <t>キニュウ</t>
    </rPh>
    <rPh sb="7" eb="9">
      <t>ヒッス</t>
    </rPh>
    <phoneticPr fontId="5"/>
  </si>
  <si>
    <t>申し込み時記入必須（※自動連係のため）</t>
    <phoneticPr fontId="5"/>
  </si>
  <si>
    <t>InfoSphereモバイルスタンダードタイプ利用規約および本ファイル記載事項を承諾の上、下記の通り申し込みます。</t>
    <rPh sb="30" eb="31">
      <t>ホン</t>
    </rPh>
    <rPh sb="34" eb="38">
      <t>キサイジコウ</t>
    </rPh>
    <phoneticPr fontId="5"/>
  </si>
  <si>
    <t>お申込内容</t>
    <rPh sb="1" eb="5">
      <t>モウシコミナイヨウ</t>
    </rPh>
    <phoneticPr fontId="5"/>
  </si>
  <si>
    <t>基本設定</t>
    <phoneticPr fontId="5"/>
  </si>
  <si>
    <t>申し込み時記入必須（※自動連係のため）</t>
  </si>
  <si>
    <t>カスタマーコンソール利用管理者 　</t>
    <rPh sb="10" eb="12">
      <t>リヨウ</t>
    </rPh>
    <rPh sb="12" eb="14">
      <t>カンリ</t>
    </rPh>
    <rPh sb="14" eb="15">
      <t>シャ</t>
    </rPh>
    <phoneticPr fontId="5"/>
  </si>
  <si>
    <t>※「企業識別子追加」の場合は記載不要</t>
    <phoneticPr fontId="5"/>
  </si>
  <si>
    <t>本サービスは、NTTPCコミュニケーションズ株式会社（以下、「当社」といいます。）が当社</t>
    <phoneticPr fontId="5"/>
  </si>
  <si>
    <t>NTTPCコミュニケーションズ株式会社　御中</t>
    <phoneticPr fontId="5"/>
  </si>
  <si>
    <t>カスタマコンソール機能をご利用する方のID（メールアドレス）をご記入ください。</t>
    <rPh sb="9" eb="11">
      <t>キノウ</t>
    </rPh>
    <rPh sb="13" eb="15">
      <t>リヨウ</t>
    </rPh>
    <rPh sb="17" eb="18">
      <t>カタ</t>
    </rPh>
    <phoneticPr fontId="5"/>
  </si>
  <si>
    <t>数値</t>
  </si>
  <si>
    <t>0:なし　1:あり</t>
  </si>
  <si>
    <t>文字列（半角）</t>
  </si>
  <si>
    <t>one</t>
    <phoneticPr fontId="5"/>
  </si>
  <si>
    <t>・ 新規申し込み：申請日翌日から7営業日以降でご指定ください。（申込書受領後 ①審査および事前情報登録：2営業日以上、②設定作業：5営業日以上いただきます）
・ 企業識別子追加：申請日翌日から6営業日以降でご指定ください。（申込書受領後 ①審査および事前情報登録：1営業日以上、②設定作業：5営業日以上いただきます）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</si>
</sst>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0;&quot;-&quot;"/>
    <numFmt numFmtId="177" formatCode="&quot;SFr.&quot;#,##0;[Red]&quot;SFr.&quot;\-#,##0"/>
    <numFmt numFmtId="178" formatCode="0_ "/>
    <numFmt numFmtId="179" formatCode="#,###&quot;円&quot;"/>
    <numFmt numFmtId="180" formatCode="#,##0.00_ &quot;円&quot;"/>
  </numFmts>
  <fonts count="5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u/>
      <sz val="11"/>
      <color indexed="12"/>
      <name val="ＭＳ Ｐゴシック"/>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1"/>
      <color indexed="10"/>
      <name val="明朝"/>
      <family val="1"/>
      <charset val="128"/>
    </font>
    <font>
      <b/>
      <sz val="11"/>
      <name val="Helv"/>
      <family val="2"/>
    </font>
    <font>
      <sz val="10"/>
      <name val="Helv"/>
      <family val="2"/>
    </font>
    <font>
      <sz val="11"/>
      <name val="Meiryo UI"/>
      <family val="3"/>
      <charset val="128"/>
    </font>
    <font>
      <sz val="9"/>
      <name val="Meiryo UI"/>
      <family val="3"/>
      <charset val="128"/>
    </font>
    <font>
      <b/>
      <sz val="14"/>
      <name val="Meiryo UI"/>
      <family val="3"/>
      <charset val="128"/>
    </font>
    <font>
      <sz val="8"/>
      <name val="Meiryo UI"/>
      <family val="3"/>
      <charset val="128"/>
    </font>
    <font>
      <sz val="12"/>
      <name val="Meiryo UI"/>
      <family val="3"/>
      <charset val="128"/>
    </font>
    <font>
      <b/>
      <sz val="10"/>
      <name val="Meiryo UI"/>
      <family val="3"/>
      <charset val="128"/>
    </font>
    <font>
      <b/>
      <sz val="12"/>
      <name val="Meiryo UI"/>
      <family val="3"/>
      <charset val="128"/>
    </font>
    <font>
      <sz val="10"/>
      <name val="Meiryo UI"/>
      <family val="3"/>
      <charset val="128"/>
    </font>
    <font>
      <b/>
      <sz val="11"/>
      <name val="Meiryo UI"/>
      <family val="3"/>
      <charset val="128"/>
    </font>
    <font>
      <b/>
      <u/>
      <sz val="14"/>
      <name val="Meiryo UI"/>
      <family val="3"/>
      <charset val="128"/>
    </font>
    <font>
      <vertAlign val="superscript"/>
      <sz val="10"/>
      <name val="Meiryo UI"/>
      <family val="3"/>
      <charset val="128"/>
    </font>
    <font>
      <b/>
      <sz val="16"/>
      <name val="Meiryo UI"/>
      <family val="3"/>
      <charset val="128"/>
    </font>
    <font>
      <sz val="11"/>
      <color theme="1"/>
      <name val="ＭＳ Ｐゴシック"/>
      <family val="3"/>
      <charset val="128"/>
      <scheme val="minor"/>
    </font>
    <font>
      <sz val="10"/>
      <name val="ＭＳ Ｐゴシック"/>
      <family val="3"/>
      <charset val="128"/>
    </font>
    <font>
      <sz val="11"/>
      <color theme="1"/>
      <name val="ＭＳ Ｐゴシック"/>
      <family val="3"/>
      <charset val="128"/>
    </font>
    <font>
      <sz val="11"/>
      <color theme="1"/>
      <name val="Meiryo UI"/>
      <family val="3"/>
      <charset val="128"/>
    </font>
    <font>
      <b/>
      <sz val="9"/>
      <color indexed="81"/>
      <name val="ＭＳ Ｐゴシック"/>
      <family val="3"/>
      <charset val="128"/>
    </font>
    <font>
      <sz val="9"/>
      <color indexed="81"/>
      <name val="ＭＳ Ｐゴシック"/>
      <family val="3"/>
      <charset val="128"/>
    </font>
    <font>
      <sz val="10"/>
      <name val="メイリオ"/>
      <family val="3"/>
      <charset val="128"/>
    </font>
    <font>
      <sz val="14"/>
      <name val="ＭＳ Ｐゴシック"/>
      <family val="3"/>
      <charset val="128"/>
    </font>
    <font>
      <sz val="14"/>
      <name val="Meiryo UI"/>
      <family val="3"/>
      <charset val="128"/>
    </font>
    <font>
      <sz val="11"/>
      <name val="メイリオ"/>
      <family val="3"/>
      <charset val="128"/>
    </font>
    <font>
      <sz val="11"/>
      <color theme="1"/>
      <name val="メイリオ"/>
      <family val="3"/>
      <charset val="128"/>
    </font>
    <font>
      <sz val="11"/>
      <color rgb="FFFF0000"/>
      <name val="Meiryo UI"/>
      <family val="3"/>
      <charset val="128"/>
    </font>
    <font>
      <b/>
      <sz val="9"/>
      <name val="Meiryo UI"/>
      <family val="3"/>
      <charset val="128"/>
    </font>
    <font>
      <b/>
      <sz val="11"/>
      <color rgb="FFFF0000"/>
      <name val="Meiryo UI"/>
      <family val="3"/>
      <charset val="128"/>
    </font>
    <font>
      <sz val="6"/>
      <name val="Meiryo UI"/>
      <family val="3"/>
      <charset val="128"/>
    </font>
    <font>
      <sz val="8"/>
      <color indexed="8"/>
      <name val="Meiryo UI"/>
      <family val="3"/>
      <charset val="128"/>
    </font>
    <font>
      <sz val="9"/>
      <color rgb="FFFF0000"/>
      <name val="Meiryo UI"/>
      <family val="3"/>
      <charset val="128"/>
    </font>
    <font>
      <sz val="6"/>
      <name val="メイリオ"/>
      <family val="2"/>
      <charset val="128"/>
    </font>
    <font>
      <u/>
      <sz val="11"/>
      <color theme="10"/>
      <name val="ＭＳ Ｐゴシック"/>
      <family val="3"/>
      <charset val="128"/>
    </font>
    <font>
      <sz val="11"/>
      <color theme="1" tint="0.499984740745262"/>
      <name val="Meiryo UI"/>
      <family val="3"/>
      <charset val="128"/>
    </font>
    <font>
      <sz val="9"/>
      <color rgb="FF0000FF"/>
      <name val="Meiryo UI"/>
      <family val="3"/>
      <charset val="128"/>
    </font>
    <font>
      <sz val="9"/>
      <color rgb="FF00B050"/>
      <name val="Meiryo UI"/>
      <family val="3"/>
      <charset val="128"/>
    </font>
    <font>
      <b/>
      <u/>
      <sz val="12"/>
      <name val="Meiryo UI"/>
      <family val="3"/>
      <charset val="128"/>
    </font>
    <font>
      <sz val="9"/>
      <name val="メイリオ"/>
      <family val="3"/>
      <charset val="128"/>
    </font>
    <font>
      <sz val="11"/>
      <color indexed="9"/>
      <name val="Meiryo UI"/>
      <family val="3"/>
      <charset val="128"/>
    </font>
    <font>
      <sz val="8"/>
      <color indexed="10"/>
      <name val="Meiryo UI"/>
      <family val="3"/>
      <charset val="128"/>
    </font>
    <font>
      <b/>
      <u/>
      <sz val="8"/>
      <color rgb="FFFF0000"/>
      <name val="Meiryo UI"/>
      <family val="3"/>
      <charset val="128"/>
    </font>
    <font>
      <sz val="12"/>
      <color theme="0"/>
      <name val="Meiryo UI"/>
      <family val="3"/>
      <charset val="128"/>
    </font>
    <font>
      <sz val="8"/>
      <color theme="0"/>
      <name val="Meiryo UI"/>
      <family val="3"/>
      <charset val="128"/>
    </font>
    <font>
      <sz val="8"/>
      <color rgb="FFFF0000"/>
      <name val="Meiryo UI"/>
      <family val="3"/>
      <charset val="128"/>
    </font>
  </fonts>
  <fills count="1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theme="0"/>
        <bgColor indexed="64"/>
      </patternFill>
    </fill>
    <fill>
      <patternFill patternType="solid">
        <fgColor theme="1" tint="0.34998626667073579"/>
        <bgColor indexed="64"/>
      </patternFill>
    </fill>
    <fill>
      <patternFill patternType="solid">
        <fgColor rgb="FFFFFFCC"/>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rgb="FFFFFFFF"/>
        <bgColor indexed="64"/>
      </patternFill>
    </fill>
    <fill>
      <patternFill patternType="solid">
        <fgColor theme="7"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59999389629810485"/>
        <bgColor indexed="64"/>
      </patternFill>
    </fill>
  </fills>
  <borders count="42">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double">
        <color indexed="64"/>
      </bottom>
      <diagonal/>
    </border>
  </borders>
  <cellStyleXfs count="28">
    <xf numFmtId="0" fontId="0" fillId="0" borderId="0"/>
    <xf numFmtId="176" fontId="7" fillId="0" borderId="0" applyFill="0" applyBorder="0" applyAlignment="0"/>
    <xf numFmtId="0" fontId="8" fillId="0" borderId="0">
      <alignment horizontal="left"/>
    </xf>
    <xf numFmtId="0" fontId="9" fillId="0" borderId="1" applyNumberFormat="0" applyAlignment="0" applyProtection="0">
      <alignment horizontal="left" vertical="center"/>
    </xf>
    <xf numFmtId="0" fontId="9" fillId="0" borderId="2">
      <alignment horizontal="left" vertical="center"/>
    </xf>
    <xf numFmtId="177" fontId="4" fillId="0" borderId="0"/>
    <xf numFmtId="0" fontId="10" fillId="0" borderId="0"/>
    <xf numFmtId="0" fontId="14" fillId="0" borderId="0"/>
    <xf numFmtId="0" fontId="14" fillId="0" borderId="0"/>
    <xf numFmtId="4" fontId="8" fillId="0" borderId="0">
      <alignment horizontal="right"/>
    </xf>
    <xf numFmtId="4" fontId="11" fillId="0" borderId="0">
      <alignment horizontal="right"/>
    </xf>
    <xf numFmtId="0" fontId="12" fillId="0" borderId="0">
      <alignment horizontal="left"/>
    </xf>
    <xf numFmtId="0" fontId="15" fillId="0" borderId="0"/>
    <xf numFmtId="0" fontId="13" fillId="0" borderId="0">
      <alignment horizontal="center"/>
    </xf>
    <xf numFmtId="0" fontId="16" fillId="0" borderId="0"/>
    <xf numFmtId="0" fontId="4" fillId="0" borderId="3"/>
    <xf numFmtId="0" fontId="4" fillId="0" borderId="0">
      <alignment vertical="center"/>
    </xf>
    <xf numFmtId="0" fontId="6" fillId="0" borderId="0" applyNumberFormat="0" applyFill="0" applyBorder="0" applyAlignment="0" applyProtection="0">
      <alignment vertical="top"/>
      <protection locked="0"/>
    </xf>
    <xf numFmtId="0" fontId="4" fillId="0" borderId="0"/>
    <xf numFmtId="0" fontId="29" fillId="0" borderId="0">
      <alignment vertical="center"/>
    </xf>
    <xf numFmtId="0" fontId="30" fillId="0" borderId="0"/>
    <xf numFmtId="0" fontId="4" fillId="0" borderId="0"/>
    <xf numFmtId="0" fontId="29" fillId="0" borderId="0">
      <alignment vertical="center"/>
    </xf>
    <xf numFmtId="0" fontId="29" fillId="0" borderId="0">
      <alignment vertical="center"/>
    </xf>
    <xf numFmtId="0" fontId="31" fillId="0" borderId="0">
      <alignment vertical="center"/>
    </xf>
    <xf numFmtId="0" fontId="3" fillId="0" borderId="0">
      <alignment vertical="center"/>
    </xf>
    <xf numFmtId="6" fontId="4" fillId="0" borderId="0" applyFont="0" applyFill="0" applyBorder="0" applyAlignment="0" applyProtection="0">
      <alignment vertical="center"/>
    </xf>
    <xf numFmtId="0" fontId="47" fillId="0" borderId="0" applyNumberFormat="0" applyFill="0" applyBorder="0" applyAlignment="0" applyProtection="0"/>
  </cellStyleXfs>
  <cellXfs count="473">
    <xf numFmtId="0" fontId="0" fillId="0" borderId="0" xfId="0"/>
    <xf numFmtId="0" fontId="17" fillId="3" borderId="0" xfId="0" applyFont="1" applyFill="1"/>
    <xf numFmtId="0" fontId="24" fillId="3" borderId="0" xfId="0" applyFont="1" applyFill="1"/>
    <xf numFmtId="0" fontId="23" fillId="3" borderId="0" xfId="0" applyFont="1" applyFill="1"/>
    <xf numFmtId="0" fontId="24" fillId="3" borderId="0" xfId="0" applyFont="1" applyFill="1" applyAlignment="1">
      <alignment horizontal="right"/>
    </xf>
    <xf numFmtId="49" fontId="24" fillId="3" borderId="0" xfId="0" applyNumberFormat="1" applyFont="1" applyFill="1"/>
    <xf numFmtId="0" fontId="22" fillId="3" borderId="0" xfId="0" applyFont="1" applyFill="1"/>
    <xf numFmtId="0" fontId="24" fillId="3" borderId="0" xfId="0" applyFont="1" applyFill="1" applyAlignment="1">
      <alignment horizontal="center"/>
    </xf>
    <xf numFmtId="0" fontId="17" fillId="7" borderId="0" xfId="0" applyFont="1" applyFill="1" applyAlignment="1">
      <alignment vertical="top"/>
    </xf>
    <xf numFmtId="0" fontId="17" fillId="7" borderId="0" xfId="0" applyFont="1" applyFill="1" applyAlignment="1">
      <alignment horizontal="center" vertical="top"/>
    </xf>
    <xf numFmtId="0" fontId="32" fillId="7" borderId="0" xfId="0" applyFont="1" applyFill="1" applyAlignment="1">
      <alignment vertical="top"/>
    </xf>
    <xf numFmtId="0" fontId="17" fillId="0" borderId="0" xfId="0" applyFont="1" applyAlignment="1">
      <alignment vertical="top"/>
    </xf>
    <xf numFmtId="14" fontId="17" fillId="8" borderId="0" xfId="0" applyNumberFormat="1" applyFont="1" applyFill="1" applyAlignment="1">
      <alignment horizontal="center" vertical="top"/>
    </xf>
    <xf numFmtId="0" fontId="32" fillId="0" borderId="0" xfId="0" applyFont="1" applyAlignment="1">
      <alignment vertical="top"/>
    </xf>
    <xf numFmtId="0" fontId="17" fillId="8" borderId="0" xfId="0" applyFont="1" applyFill="1" applyAlignment="1">
      <alignment horizontal="center" vertical="top"/>
    </xf>
    <xf numFmtId="0" fontId="32" fillId="0" borderId="0" xfId="0" applyFont="1" applyAlignment="1">
      <alignment vertical="top" wrapText="1"/>
    </xf>
    <xf numFmtId="20" fontId="17" fillId="0" borderId="0" xfId="0" applyNumberFormat="1" applyFont="1" applyAlignment="1">
      <alignment vertical="top"/>
    </xf>
    <xf numFmtId="0" fontId="17" fillId="0" borderId="0" xfId="0" applyFont="1" applyAlignment="1">
      <alignment horizontal="center" vertical="top"/>
    </xf>
    <xf numFmtId="0" fontId="17" fillId="0" borderId="0" xfId="0" applyFont="1"/>
    <xf numFmtId="0" fontId="17" fillId="3" borderId="0" xfId="0" applyFont="1" applyFill="1" applyAlignment="1">
      <alignment horizontal="center"/>
    </xf>
    <xf numFmtId="0" fontId="32" fillId="0" borderId="0" xfId="0" applyFont="1"/>
    <xf numFmtId="0" fontId="32" fillId="0" borderId="0" xfId="16" applyFont="1">
      <alignment vertical="center"/>
    </xf>
    <xf numFmtId="0" fontId="39" fillId="0" borderId="0" xfId="0" applyFont="1"/>
    <xf numFmtId="0" fontId="3" fillId="4" borderId="0" xfId="25" applyFill="1">
      <alignment vertical="center"/>
    </xf>
    <xf numFmtId="0" fontId="3" fillId="0" borderId="0" xfId="25">
      <alignment vertical="center"/>
    </xf>
    <xf numFmtId="0" fontId="17" fillId="6" borderId="0" xfId="0" applyFont="1" applyFill="1" applyAlignment="1" applyProtection="1">
      <alignment vertical="center"/>
      <protection locked="0"/>
    </xf>
    <xf numFmtId="0" fontId="17" fillId="0" borderId="5" xfId="0" applyFont="1" applyBorder="1"/>
    <xf numFmtId="0" fontId="17" fillId="9" borderId="5" xfId="0" applyFont="1" applyFill="1" applyBorder="1"/>
    <xf numFmtId="0" fontId="39" fillId="0" borderId="5" xfId="0" applyFont="1" applyBorder="1"/>
    <xf numFmtId="179" fontId="39" fillId="0" borderId="5" xfId="0" applyNumberFormat="1" applyFont="1" applyBorder="1"/>
    <xf numFmtId="179" fontId="38" fillId="0" borderId="0" xfId="0" applyNumberFormat="1" applyFont="1" applyAlignment="1">
      <alignment vertical="center"/>
    </xf>
    <xf numFmtId="179" fontId="39" fillId="0" borderId="0" xfId="0" applyNumberFormat="1" applyFont="1"/>
    <xf numFmtId="49" fontId="18" fillId="11" borderId="0" xfId="0" applyNumberFormat="1" applyFont="1" applyFill="1"/>
    <xf numFmtId="49" fontId="18" fillId="0" borderId="0" xfId="0" applyNumberFormat="1" applyFont="1"/>
    <xf numFmtId="49" fontId="18" fillId="0" borderId="0" xfId="0" quotePrefix="1" applyNumberFormat="1" applyFont="1"/>
    <xf numFmtId="49" fontId="18" fillId="0" borderId="0" xfId="0" applyNumberFormat="1" applyFont="1" applyAlignment="1">
      <alignment vertical="center"/>
    </xf>
    <xf numFmtId="49" fontId="45" fillId="0" borderId="0" xfId="0" applyNumberFormat="1" applyFont="1"/>
    <xf numFmtId="180" fontId="39" fillId="0" borderId="5" xfId="0" applyNumberFormat="1" applyFont="1" applyBorder="1"/>
    <xf numFmtId="179" fontId="39" fillId="6" borderId="5" xfId="0" applyNumberFormat="1" applyFont="1" applyFill="1" applyBorder="1" applyProtection="1">
      <protection locked="0"/>
    </xf>
    <xf numFmtId="179" fontId="38" fillId="6" borderId="5" xfId="0" applyNumberFormat="1" applyFont="1" applyFill="1" applyBorder="1" applyAlignment="1" applyProtection="1">
      <alignment vertical="center"/>
      <protection locked="0"/>
    </xf>
    <xf numFmtId="180" fontId="39" fillId="6" borderId="5" xfId="0" applyNumberFormat="1" applyFont="1" applyFill="1" applyBorder="1" applyProtection="1">
      <protection locked="0"/>
    </xf>
    <xf numFmtId="0" fontId="25" fillId="3" borderId="0" xfId="0" applyFont="1" applyFill="1"/>
    <xf numFmtId="0" fontId="47" fillId="3" borderId="0" xfId="27" applyFill="1"/>
    <xf numFmtId="0" fontId="18" fillId="11" borderId="0" xfId="26" applyNumberFormat="1" applyFont="1" applyFill="1" applyAlignment="1"/>
    <xf numFmtId="0" fontId="18" fillId="13" borderId="0" xfId="26" applyNumberFormat="1" applyFont="1" applyFill="1" applyAlignment="1"/>
    <xf numFmtId="0" fontId="49" fillId="12" borderId="0" xfId="26" applyNumberFormat="1" applyFont="1" applyFill="1" applyAlignment="1"/>
    <xf numFmtId="0" fontId="50" fillId="12" borderId="0" xfId="26" applyNumberFormat="1" applyFont="1" applyFill="1" applyAlignment="1"/>
    <xf numFmtId="0" fontId="18" fillId="0" borderId="0" xfId="26" applyNumberFormat="1" applyFont="1" applyAlignment="1"/>
    <xf numFmtId="0" fontId="32" fillId="14" borderId="0" xfId="0" applyFont="1" applyFill="1"/>
    <xf numFmtId="0" fontId="51" fillId="0" borderId="0" xfId="0" applyFont="1" applyAlignment="1">
      <alignment vertical="top"/>
    </xf>
    <xf numFmtId="0" fontId="25" fillId="0" borderId="0" xfId="0" applyFont="1" applyAlignment="1">
      <alignment vertical="top"/>
    </xf>
    <xf numFmtId="0" fontId="17" fillId="0" borderId="5" xfId="0" applyFont="1" applyBorder="1" applyAlignment="1">
      <alignment vertical="top"/>
    </xf>
    <xf numFmtId="179" fontId="17" fillId="0" borderId="5" xfId="0" applyNumberFormat="1" applyFont="1" applyBorder="1" applyAlignment="1">
      <alignment vertical="top"/>
    </xf>
    <xf numFmtId="0" fontId="17" fillId="0" borderId="38" xfId="0" applyFont="1" applyBorder="1" applyAlignment="1">
      <alignment vertical="top"/>
    </xf>
    <xf numFmtId="179" fontId="17" fillId="0" borderId="38" xfId="0" applyNumberFormat="1" applyFont="1" applyBorder="1" applyAlignment="1">
      <alignment vertical="top"/>
    </xf>
    <xf numFmtId="0" fontId="48" fillId="0" borderId="39" xfId="0" applyFont="1" applyBorder="1" applyAlignment="1">
      <alignment horizontal="right" vertical="top"/>
    </xf>
    <xf numFmtId="180" fontId="48" fillId="0" borderId="39" xfId="0" applyNumberFormat="1" applyFont="1" applyBorder="1" applyAlignment="1">
      <alignment vertical="top"/>
    </xf>
    <xf numFmtId="0" fontId="40" fillId="14" borderId="0" xfId="0" applyFont="1" applyFill="1"/>
    <xf numFmtId="0" fontId="48" fillId="0" borderId="40" xfId="0" applyFont="1" applyBorder="1" applyAlignment="1">
      <alignment horizontal="right" vertical="top"/>
    </xf>
    <xf numFmtId="180" fontId="48" fillId="0" borderId="40" xfId="0" applyNumberFormat="1" applyFont="1" applyBorder="1" applyAlignment="1">
      <alignment vertical="top"/>
    </xf>
    <xf numFmtId="0" fontId="17" fillId="0" borderId="5" xfId="0" applyFont="1" applyBorder="1" applyAlignment="1">
      <alignment vertical="top" wrapText="1"/>
    </xf>
    <xf numFmtId="179" fontId="17" fillId="0" borderId="0" xfId="0" applyNumberFormat="1" applyFont="1" applyAlignment="1">
      <alignment vertical="top"/>
    </xf>
    <xf numFmtId="0" fontId="48" fillId="0" borderId="0" xfId="0" applyFont="1" applyAlignment="1">
      <alignment vertical="top"/>
    </xf>
    <xf numFmtId="179" fontId="48" fillId="0" borderId="0" xfId="0" applyNumberFormat="1" applyFont="1" applyAlignment="1">
      <alignment vertical="top"/>
    </xf>
    <xf numFmtId="0" fontId="17" fillId="0" borderId="41" xfId="0" applyFont="1" applyBorder="1" applyAlignment="1">
      <alignment vertical="top"/>
    </xf>
    <xf numFmtId="0" fontId="24" fillId="0" borderId="0" xfId="0" applyFont="1" applyAlignment="1">
      <alignment vertical="top"/>
    </xf>
    <xf numFmtId="179" fontId="24" fillId="0" borderId="0" xfId="0" applyNumberFormat="1" applyFont="1" applyAlignment="1">
      <alignment vertical="top"/>
    </xf>
    <xf numFmtId="0" fontId="45" fillId="12" borderId="0" xfId="26" applyNumberFormat="1" applyFont="1" applyFill="1" applyAlignment="1"/>
    <xf numFmtId="0" fontId="17" fillId="4" borderId="0" xfId="0" applyFont="1" applyFill="1" applyAlignment="1">
      <alignment vertical="top"/>
    </xf>
    <xf numFmtId="0" fontId="24" fillId="4" borderId="0" xfId="0" applyFont="1" applyFill="1" applyAlignment="1">
      <alignment vertical="top"/>
    </xf>
    <xf numFmtId="179" fontId="24" fillId="4" borderId="0" xfId="0" applyNumberFormat="1" applyFont="1" applyFill="1" applyAlignment="1">
      <alignment vertical="top"/>
    </xf>
    <xf numFmtId="49" fontId="52" fillId="0" borderId="0" xfId="0" applyNumberFormat="1" applyFont="1" applyAlignment="1">
      <alignment vertical="center"/>
    </xf>
    <xf numFmtId="49" fontId="41" fillId="0" borderId="0" xfId="0" applyNumberFormat="1" applyFont="1" applyAlignment="1">
      <alignment vertical="center"/>
    </xf>
    <xf numFmtId="0" fontId="45" fillId="13" borderId="0" xfId="26" applyNumberFormat="1" applyFont="1" applyFill="1" applyAlignment="1">
      <alignment horizontal="right"/>
    </xf>
    <xf numFmtId="0" fontId="17" fillId="9" borderId="5" xfId="0" applyFont="1" applyFill="1" applyBorder="1" applyAlignment="1">
      <alignment vertical="top"/>
    </xf>
    <xf numFmtId="179" fontId="17" fillId="9" borderId="5" xfId="0" applyNumberFormat="1" applyFont="1" applyFill="1" applyBorder="1" applyAlignment="1">
      <alignment vertical="top"/>
    </xf>
    <xf numFmtId="0" fontId="45" fillId="13" borderId="0" xfId="26" applyNumberFormat="1" applyFont="1" applyFill="1" applyAlignment="1"/>
    <xf numFmtId="49" fontId="45" fillId="12" borderId="0" xfId="0" applyNumberFormat="1" applyFont="1" applyFill="1"/>
    <xf numFmtId="0" fontId="18" fillId="0" borderId="0" xfId="0" applyFont="1"/>
    <xf numFmtId="0" fontId="17" fillId="4" borderId="0" xfId="0" applyFont="1" applyFill="1" applyAlignment="1">
      <alignment horizontal="center" vertical="top"/>
    </xf>
    <xf numFmtId="0" fontId="17" fillId="15" borderId="9" xfId="0" applyFont="1" applyFill="1" applyBorder="1" applyAlignment="1" applyProtection="1">
      <alignment vertical="center"/>
      <protection locked="0"/>
    </xf>
    <xf numFmtId="0" fontId="17" fillId="15" borderId="0" xfId="0" applyFont="1" applyFill="1" applyAlignment="1" applyProtection="1">
      <alignment vertical="center"/>
      <protection locked="0"/>
    </xf>
    <xf numFmtId="0" fontId="17" fillId="15" borderId="13" xfId="0" applyFont="1" applyFill="1" applyBorder="1" applyAlignment="1" applyProtection="1">
      <alignment vertical="center"/>
      <protection locked="0"/>
    </xf>
    <xf numFmtId="0" fontId="17" fillId="4" borderId="5" xfId="0" applyFont="1" applyFill="1" applyBorder="1" applyAlignment="1" applyProtection="1">
      <alignment horizontal="center" vertical="center"/>
      <protection locked="0"/>
    </xf>
    <xf numFmtId="0" fontId="17" fillId="3" borderId="27" xfId="0" applyFont="1" applyFill="1" applyBorder="1" applyAlignment="1" applyProtection="1">
      <alignment horizontal="center" vertical="center"/>
      <protection locked="0"/>
    </xf>
    <xf numFmtId="0" fontId="17" fillId="3" borderId="2" xfId="0" applyFont="1" applyFill="1" applyBorder="1" applyAlignment="1" applyProtection="1">
      <alignment horizontal="center" vertical="center"/>
      <protection locked="0"/>
    </xf>
    <xf numFmtId="0" fontId="17" fillId="3" borderId="25" xfId="0" applyFont="1" applyFill="1" applyBorder="1" applyAlignment="1" applyProtection="1">
      <alignment horizontal="center" vertical="center"/>
      <protection locked="0"/>
    </xf>
    <xf numFmtId="49" fontId="17" fillId="10" borderId="27" xfId="0" applyNumberFormat="1" applyFont="1" applyFill="1" applyBorder="1" applyAlignment="1" applyProtection="1">
      <alignment horizontal="center" vertical="center"/>
      <protection locked="0"/>
    </xf>
    <xf numFmtId="49" fontId="17" fillId="3" borderId="2" xfId="0" applyNumberFormat="1" applyFont="1" applyFill="1" applyBorder="1" applyAlignment="1" applyProtection="1">
      <alignment horizontal="center" vertical="center"/>
      <protection locked="0"/>
    </xf>
    <xf numFmtId="49" fontId="17" fillId="3" borderId="25" xfId="0" applyNumberFormat="1" applyFont="1" applyFill="1" applyBorder="1" applyAlignment="1" applyProtection="1">
      <alignment horizontal="center" vertical="center"/>
      <protection locked="0"/>
    </xf>
    <xf numFmtId="49" fontId="17" fillId="4" borderId="27" xfId="0" applyNumberFormat="1" applyFont="1" applyFill="1" applyBorder="1" applyAlignment="1" applyProtection="1">
      <alignment horizontal="center" vertical="center"/>
      <protection locked="0"/>
    </xf>
    <xf numFmtId="49" fontId="17" fillId="4" borderId="2" xfId="0" applyNumberFormat="1" applyFont="1" applyFill="1" applyBorder="1" applyAlignment="1" applyProtection="1">
      <alignment horizontal="center" vertical="center"/>
      <protection locked="0"/>
    </xf>
    <xf numFmtId="49" fontId="17" fillId="4" borderId="25" xfId="0" applyNumberFormat="1" applyFont="1" applyFill="1" applyBorder="1" applyAlignment="1" applyProtection="1">
      <alignment horizontal="center" vertical="center"/>
      <protection locked="0"/>
    </xf>
    <xf numFmtId="0" fontId="17" fillId="0" borderId="24" xfId="0" applyFont="1" applyBorder="1" applyAlignment="1" applyProtection="1">
      <alignment horizontal="center" vertical="center"/>
      <protection locked="0"/>
    </xf>
    <xf numFmtId="0" fontId="17" fillId="0" borderId="29" xfId="0" applyFont="1" applyBorder="1" applyAlignment="1" applyProtection="1">
      <alignment horizontal="center" vertical="center"/>
      <protection locked="0"/>
    </xf>
    <xf numFmtId="0" fontId="17" fillId="0" borderId="26"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0" fontId="17" fillId="6" borderId="4" xfId="0" applyFont="1" applyFill="1" applyBorder="1" applyAlignment="1" applyProtection="1">
      <alignment horizontal="center" vertical="center"/>
      <protection locked="0"/>
    </xf>
    <xf numFmtId="0" fontId="17" fillId="6" borderId="13" xfId="0" applyFont="1" applyFill="1" applyBorder="1" applyAlignment="1" applyProtection="1">
      <alignment horizontal="center" vertical="center"/>
      <protection locked="0"/>
    </xf>
    <xf numFmtId="0" fontId="17" fillId="2" borderId="13" xfId="0" applyFont="1" applyFill="1" applyBorder="1" applyAlignment="1" applyProtection="1">
      <alignment horizontal="center" vertical="center"/>
      <protection locked="0"/>
    </xf>
    <xf numFmtId="49" fontId="17" fillId="6" borderId="27" xfId="0" applyNumberFormat="1" applyFont="1" applyFill="1" applyBorder="1" applyAlignment="1" applyProtection="1">
      <alignment horizontal="center" vertical="center"/>
      <protection locked="0"/>
    </xf>
    <xf numFmtId="49" fontId="17" fillId="6" borderId="2" xfId="0" applyNumberFormat="1" applyFont="1" applyFill="1" applyBorder="1" applyAlignment="1" applyProtection="1">
      <alignment horizontal="center" vertical="center"/>
      <protection locked="0"/>
    </xf>
    <xf numFmtId="49" fontId="17" fillId="6" borderId="25" xfId="0" applyNumberFormat="1" applyFont="1" applyFill="1" applyBorder="1" applyAlignment="1" applyProtection="1">
      <alignment horizontal="center" vertical="center"/>
      <protection locked="0"/>
    </xf>
    <xf numFmtId="0" fontId="17" fillId="6" borderId="5" xfId="0" applyFont="1" applyFill="1" applyBorder="1" applyAlignment="1" applyProtection="1">
      <alignment horizontal="center" vertical="center"/>
      <protection locked="0"/>
    </xf>
    <xf numFmtId="0" fontId="17" fillId="2" borderId="5" xfId="0" applyFont="1" applyFill="1" applyBorder="1" applyAlignment="1" applyProtection="1">
      <alignment horizontal="center" vertical="center"/>
      <protection locked="0"/>
    </xf>
    <xf numFmtId="0" fontId="17" fillId="6" borderId="27" xfId="0" applyFont="1" applyFill="1" applyBorder="1" applyAlignment="1" applyProtection="1">
      <alignment horizontal="left" vertical="center"/>
      <protection locked="0"/>
    </xf>
    <xf numFmtId="0" fontId="17" fillId="6" borderId="2" xfId="0" applyFont="1" applyFill="1" applyBorder="1" applyAlignment="1" applyProtection="1">
      <alignment horizontal="left" vertical="center"/>
      <protection locked="0"/>
    </xf>
    <xf numFmtId="0" fontId="17" fillId="6" borderId="25" xfId="0" applyFont="1" applyFill="1" applyBorder="1" applyAlignment="1" applyProtection="1">
      <alignment horizontal="left" vertical="center"/>
      <protection locked="0"/>
    </xf>
    <xf numFmtId="0" fontId="17" fillId="6" borderId="27" xfId="0" applyFont="1" applyFill="1" applyBorder="1" applyAlignment="1" applyProtection="1">
      <alignment horizontal="center" vertical="center"/>
      <protection locked="0"/>
    </xf>
    <xf numFmtId="0" fontId="17" fillId="6" borderId="2" xfId="0" applyFont="1" applyFill="1" applyBorder="1" applyAlignment="1" applyProtection="1">
      <alignment horizontal="center" vertical="center"/>
      <protection locked="0"/>
    </xf>
    <xf numFmtId="0" fontId="17" fillId="6" borderId="25" xfId="0" applyFont="1" applyFill="1" applyBorder="1" applyAlignment="1" applyProtection="1">
      <alignment horizontal="center" vertical="center"/>
      <protection locked="0"/>
    </xf>
    <xf numFmtId="49" fontId="17" fillId="2" borderId="2" xfId="0" applyNumberFormat="1" applyFont="1" applyFill="1" applyBorder="1" applyAlignment="1" applyProtection="1">
      <alignment horizontal="center" vertical="center"/>
      <protection locked="0"/>
    </xf>
    <xf numFmtId="49" fontId="17" fillId="2" borderId="25" xfId="0" applyNumberFormat="1" applyFont="1" applyFill="1" applyBorder="1" applyAlignment="1" applyProtection="1">
      <alignment horizontal="center" vertical="center"/>
      <protection locked="0"/>
    </xf>
    <xf numFmtId="0" fontId="24" fillId="4" borderId="0" xfId="0" applyFont="1" applyFill="1" applyAlignment="1" applyProtection="1">
      <alignment horizontal="center" vertical="center"/>
      <protection locked="0"/>
    </xf>
    <xf numFmtId="0" fontId="17" fillId="0" borderId="5" xfId="0" applyFont="1" applyBorder="1" applyAlignment="1">
      <alignment horizontal="left" vertical="top"/>
    </xf>
    <xf numFmtId="0" fontId="17" fillId="0" borderId="5" xfId="0" applyFont="1" applyBorder="1" applyAlignment="1">
      <alignment horizontal="left" vertical="top" wrapText="1"/>
    </xf>
    <xf numFmtId="0" fontId="17" fillId="0" borderId="33" xfId="0" applyFont="1" applyBorder="1" applyAlignment="1">
      <alignment horizontal="left" vertical="top"/>
    </xf>
    <xf numFmtId="0" fontId="17" fillId="0" borderId="32" xfId="0" applyFont="1" applyBorder="1" applyAlignment="1">
      <alignment horizontal="left" vertical="top"/>
    </xf>
    <xf numFmtId="0" fontId="17" fillId="0" borderId="7" xfId="0" applyFont="1" applyBorder="1" applyAlignment="1">
      <alignment horizontal="left" vertical="top"/>
    </xf>
    <xf numFmtId="0" fontId="17" fillId="0" borderId="35" xfId="0" applyFont="1" applyBorder="1" applyAlignment="1">
      <alignment horizontal="left" vertical="top"/>
    </xf>
    <xf numFmtId="0" fontId="17" fillId="0" borderId="36" xfId="0" applyFont="1" applyBorder="1" applyAlignment="1">
      <alignment horizontal="left" vertical="top"/>
    </xf>
    <xf numFmtId="0" fontId="17" fillId="0" borderId="37" xfId="0" applyFont="1" applyBorder="1" applyAlignment="1">
      <alignment horizontal="left" vertical="top"/>
    </xf>
    <xf numFmtId="0" fontId="39" fillId="0" borderId="33" xfId="0" applyFont="1" applyBorder="1" applyAlignment="1">
      <alignment horizontal="left" wrapText="1"/>
    </xf>
    <xf numFmtId="0" fontId="39" fillId="0" borderId="7" xfId="0" applyFont="1" applyBorder="1" applyAlignment="1">
      <alignment horizontal="left" wrapText="1"/>
    </xf>
    <xf numFmtId="0" fontId="28" fillId="3" borderId="0" xfId="0" applyFont="1" applyFill="1" applyAlignment="1">
      <alignment horizontal="center"/>
    </xf>
    <xf numFmtId="0" fontId="28" fillId="3" borderId="0" xfId="0" applyFont="1" applyFill="1"/>
    <xf numFmtId="0" fontId="17" fillId="0" borderId="0" xfId="0" applyFont="1"/>
    <xf numFmtId="0" fontId="24" fillId="3" borderId="0" xfId="0" applyFont="1" applyFill="1" applyAlignment="1">
      <alignment horizontal="center"/>
    </xf>
    <xf numFmtId="0" fontId="17" fillId="3" borderId="0" xfId="0" applyFont="1" applyFill="1" applyAlignment="1" applyProtection="1">
      <alignment vertical="center"/>
    </xf>
    <xf numFmtId="0" fontId="19" fillId="3" borderId="0" xfId="0" applyFont="1" applyFill="1" applyAlignment="1" applyProtection="1">
      <alignment horizontal="center" vertical="center" wrapText="1" shrinkToFit="1"/>
    </xf>
    <xf numFmtId="0" fontId="19" fillId="3" borderId="0" xfId="0" applyFont="1" applyFill="1" applyAlignment="1" applyProtection="1">
      <alignment horizontal="center" vertical="center" shrinkToFit="1"/>
    </xf>
    <xf numFmtId="0" fontId="24" fillId="3" borderId="0" xfId="0" quotePrefix="1" applyFont="1" applyFill="1" applyAlignment="1" applyProtection="1">
      <alignment horizontal="center" vertical="center" wrapText="1" shrinkToFit="1"/>
    </xf>
    <xf numFmtId="0" fontId="24" fillId="3" borderId="0" xfId="0" applyFont="1" applyFill="1" applyAlignment="1" applyProtection="1">
      <alignment horizontal="center" vertical="center" shrinkToFit="1"/>
    </xf>
    <xf numFmtId="0" fontId="18" fillId="3" borderId="0" xfId="0" applyFont="1" applyFill="1" applyAlignment="1" applyProtection="1">
      <alignment horizontal="center" vertical="center"/>
    </xf>
    <xf numFmtId="0" fontId="26" fillId="3" borderId="0" xfId="0" applyFont="1" applyFill="1" applyAlignment="1" applyProtection="1">
      <alignment horizontal="center" vertical="center" wrapText="1" shrinkToFit="1"/>
    </xf>
    <xf numFmtId="0" fontId="18" fillId="3" borderId="0" xfId="0" applyFont="1" applyFill="1" applyAlignment="1" applyProtection="1">
      <alignment vertical="center"/>
    </xf>
    <xf numFmtId="0" fontId="19" fillId="3" borderId="0" xfId="0" applyFont="1" applyFill="1" applyAlignment="1" applyProtection="1">
      <alignment horizontal="center" vertical="center" wrapText="1" shrinkToFit="1"/>
    </xf>
    <xf numFmtId="0" fontId="20" fillId="3" borderId="0" xfId="0" applyFont="1" applyFill="1" applyAlignment="1" applyProtection="1">
      <alignment vertical="center"/>
    </xf>
    <xf numFmtId="0" fontId="19" fillId="3" borderId="0" xfId="0" applyFont="1" applyFill="1" applyAlignment="1" applyProtection="1">
      <alignment horizontal="center" vertical="center" shrinkToFit="1"/>
    </xf>
    <xf numFmtId="0" fontId="20" fillId="3" borderId="0" xfId="0" applyFont="1" applyFill="1" applyAlignment="1" applyProtection="1">
      <alignment vertical="center"/>
    </xf>
    <xf numFmtId="0" fontId="21" fillId="3" borderId="0" xfId="0" applyFont="1" applyFill="1" applyAlignment="1" applyProtection="1">
      <alignment vertical="center"/>
    </xf>
    <xf numFmtId="0" fontId="25" fillId="3" borderId="23" xfId="0" applyFont="1" applyFill="1" applyBorder="1" applyAlignment="1" applyProtection="1">
      <alignment vertical="center"/>
    </xf>
    <xf numFmtId="0" fontId="25" fillId="3" borderId="13" xfId="0" applyFont="1" applyFill="1" applyBorder="1" applyAlignment="1" applyProtection="1">
      <alignment vertical="center"/>
    </xf>
    <xf numFmtId="0" fontId="42" fillId="4" borderId="14" xfId="0" applyFont="1" applyFill="1" applyBorder="1" applyAlignment="1" applyProtection="1">
      <alignment horizontal="right" vertical="center"/>
    </xf>
    <xf numFmtId="0" fontId="25" fillId="4" borderId="28" xfId="0" applyFont="1" applyFill="1" applyBorder="1" applyAlignment="1" applyProtection="1">
      <alignment horizontal="left" vertical="center"/>
    </xf>
    <xf numFmtId="0" fontId="25" fillId="4" borderId="4" xfId="0" applyFont="1" applyFill="1" applyBorder="1" applyAlignment="1" applyProtection="1">
      <alignment horizontal="left" vertical="center"/>
    </xf>
    <xf numFmtId="0" fontId="17" fillId="4" borderId="4" xfId="0" applyFont="1" applyFill="1" applyBorder="1" applyAlignment="1" applyProtection="1">
      <alignment horizontal="right" vertical="center"/>
    </xf>
    <xf numFmtId="0" fontId="40" fillId="2" borderId="4" xfId="0" applyFont="1" applyFill="1" applyBorder="1" applyAlignment="1" applyProtection="1">
      <alignment horizontal="center" vertical="center"/>
    </xf>
    <xf numFmtId="0" fontId="17" fillId="3" borderId="4" xfId="0" applyFont="1" applyFill="1" applyBorder="1" applyAlignment="1" applyProtection="1">
      <alignment horizontal="center" vertical="center"/>
    </xf>
    <xf numFmtId="0" fontId="25" fillId="3" borderId="4" xfId="0" applyFont="1" applyFill="1" applyBorder="1" applyAlignment="1" applyProtection="1">
      <alignment horizontal="center" vertical="center"/>
    </xf>
    <xf numFmtId="0" fontId="25" fillId="3" borderId="10" xfId="0" applyFont="1" applyFill="1" applyBorder="1" applyAlignment="1" applyProtection="1">
      <alignment horizontal="center" vertical="center"/>
    </xf>
    <xf numFmtId="0" fontId="40" fillId="6" borderId="26" xfId="0" applyFont="1" applyFill="1" applyBorder="1" applyAlignment="1" applyProtection="1">
      <alignment horizontal="center" vertical="center"/>
    </xf>
    <xf numFmtId="0" fontId="40" fillId="6" borderId="4" xfId="0" applyFont="1" applyFill="1" applyBorder="1" applyAlignment="1" applyProtection="1">
      <alignment horizontal="center" vertical="center"/>
    </xf>
    <xf numFmtId="0" fontId="40" fillId="6" borderId="10" xfId="0" applyFont="1" applyFill="1" applyBorder="1" applyAlignment="1" applyProtection="1">
      <alignment horizontal="center" vertical="center"/>
    </xf>
    <xf numFmtId="0" fontId="40" fillId="2" borderId="24" xfId="0" applyFont="1" applyFill="1" applyBorder="1" applyAlignment="1" applyProtection="1">
      <alignment horizontal="center" vertical="center"/>
    </xf>
    <xf numFmtId="0" fontId="40" fillId="2" borderId="29" xfId="0" applyFont="1" applyFill="1" applyBorder="1" applyAlignment="1" applyProtection="1">
      <alignment horizontal="center" vertical="center"/>
    </xf>
    <xf numFmtId="0" fontId="22" fillId="3" borderId="20" xfId="0" applyFont="1" applyFill="1" applyBorder="1" applyAlignment="1" applyProtection="1">
      <alignment vertical="center"/>
    </xf>
    <xf numFmtId="0" fontId="22" fillId="3" borderId="0" xfId="0" applyFont="1" applyFill="1" applyAlignment="1" applyProtection="1">
      <alignment vertical="center"/>
    </xf>
    <xf numFmtId="0" fontId="22" fillId="3" borderId="11" xfId="0" applyFont="1" applyFill="1" applyBorder="1" applyAlignment="1" applyProtection="1">
      <alignment vertical="center"/>
    </xf>
    <xf numFmtId="0" fontId="25" fillId="3" borderId="12" xfId="0" applyFont="1" applyFill="1" applyBorder="1" applyAlignment="1" applyProtection="1">
      <alignment horizontal="left" vertical="center"/>
    </xf>
    <xf numFmtId="0" fontId="17" fillId="3" borderId="0" xfId="0" applyFont="1" applyFill="1" applyAlignment="1" applyProtection="1">
      <alignment vertical="distributed"/>
    </xf>
    <xf numFmtId="0" fontId="17" fillId="3" borderId="0" xfId="0" applyFont="1" applyFill="1" applyAlignment="1" applyProtection="1">
      <alignment horizontal="center" vertical="distributed"/>
    </xf>
    <xf numFmtId="0" fontId="17" fillId="3" borderId="0" xfId="0" applyFont="1" applyFill="1" applyProtection="1"/>
    <xf numFmtId="0" fontId="22" fillId="3" borderId="0" xfId="0" applyFont="1" applyFill="1" applyAlignment="1" applyProtection="1">
      <alignment horizontal="center" vertical="center"/>
    </xf>
    <xf numFmtId="0" fontId="17" fillId="3" borderId="0" xfId="0" applyFont="1" applyFill="1" applyAlignment="1" applyProtection="1">
      <alignment horizontal="center" vertical="center"/>
    </xf>
    <xf numFmtId="0" fontId="17" fillId="3" borderId="11" xfId="0" applyFont="1" applyFill="1" applyBorder="1" applyAlignment="1" applyProtection="1">
      <alignment horizontal="center" vertical="center"/>
    </xf>
    <xf numFmtId="0" fontId="17" fillId="3" borderId="15" xfId="0" applyFont="1" applyFill="1" applyBorder="1" applyAlignment="1" applyProtection="1">
      <alignment vertical="distributed"/>
    </xf>
    <xf numFmtId="0" fontId="40" fillId="2" borderId="9" xfId="0" applyFont="1" applyFill="1" applyBorder="1" applyAlignment="1" applyProtection="1">
      <alignment vertical="center"/>
    </xf>
    <xf numFmtId="0" fontId="17" fillId="3" borderId="9" xfId="0" applyFont="1" applyFill="1" applyBorder="1" applyAlignment="1" applyProtection="1">
      <alignment horizontal="left" vertical="center"/>
    </xf>
    <xf numFmtId="0" fontId="17" fillId="3" borderId="9" xfId="0" applyFont="1" applyFill="1" applyBorder="1" applyAlignment="1" applyProtection="1">
      <alignment vertical="center"/>
    </xf>
    <xf numFmtId="0" fontId="17" fillId="2" borderId="9" xfId="0" applyFont="1" applyFill="1" applyBorder="1" applyAlignment="1" applyProtection="1">
      <alignment vertical="center"/>
    </xf>
    <xf numFmtId="0" fontId="17" fillId="4" borderId="9" xfId="0" applyFont="1" applyFill="1" applyBorder="1" applyAlignment="1" applyProtection="1">
      <alignment vertical="center"/>
    </xf>
    <xf numFmtId="0" fontId="17" fillId="3" borderId="9" xfId="0" applyFont="1" applyFill="1" applyBorder="1" applyAlignment="1" applyProtection="1">
      <alignment vertical="center"/>
    </xf>
    <xf numFmtId="0" fontId="22" fillId="3" borderId="9" xfId="0" applyFont="1" applyFill="1" applyBorder="1" applyAlignment="1" applyProtection="1">
      <alignment horizontal="center" vertical="center"/>
    </xf>
    <xf numFmtId="0" fontId="18" fillId="3" borderId="9" xfId="0" applyFont="1" applyFill="1" applyBorder="1" applyAlignment="1" applyProtection="1">
      <alignment horizontal="center" vertical="center"/>
    </xf>
    <xf numFmtId="0" fontId="17" fillId="3" borderId="9" xfId="0" applyFont="1" applyFill="1" applyBorder="1" applyAlignment="1" applyProtection="1">
      <alignment horizontal="center" vertical="center"/>
    </xf>
    <xf numFmtId="0" fontId="17" fillId="3" borderId="16" xfId="0" applyFont="1" applyFill="1" applyBorder="1" applyAlignment="1" applyProtection="1">
      <alignment horizontal="center" vertical="center"/>
    </xf>
    <xf numFmtId="0" fontId="25" fillId="3" borderId="20" xfId="0" applyFont="1" applyFill="1" applyBorder="1" applyAlignment="1" applyProtection="1">
      <alignment horizontal="center" vertical="center"/>
    </xf>
    <xf numFmtId="0" fontId="25" fillId="3" borderId="0" xfId="0" applyFont="1" applyFill="1" applyAlignment="1" applyProtection="1">
      <alignment horizontal="center" vertical="center"/>
    </xf>
    <xf numFmtId="0" fontId="25" fillId="3" borderId="11" xfId="0" applyFont="1" applyFill="1" applyBorder="1" applyAlignment="1" applyProtection="1">
      <alignment horizontal="center" vertical="center"/>
    </xf>
    <xf numFmtId="0" fontId="25" fillId="4" borderId="12" xfId="0" applyFont="1" applyFill="1" applyBorder="1" applyAlignment="1" applyProtection="1">
      <alignment horizontal="left" vertical="center"/>
    </xf>
    <xf numFmtId="0" fontId="17" fillId="4" borderId="0" xfId="0" applyFont="1" applyFill="1" applyAlignment="1" applyProtection="1">
      <alignment horizontal="right" vertical="center"/>
    </xf>
    <xf numFmtId="0" fontId="17" fillId="4" borderId="0" xfId="0" applyFont="1" applyFill="1" applyAlignment="1" applyProtection="1">
      <alignment horizontal="center" vertical="center"/>
    </xf>
    <xf numFmtId="0" fontId="17" fillId="4" borderId="0" xfId="0" applyFont="1" applyFill="1" applyAlignment="1" applyProtection="1">
      <alignment vertical="center"/>
    </xf>
    <xf numFmtId="0" fontId="25" fillId="4" borderId="0" xfId="0" applyFont="1" applyFill="1" applyAlignment="1" applyProtection="1">
      <alignment horizontal="center" vertical="center"/>
    </xf>
    <xf numFmtId="0" fontId="17" fillId="4" borderId="11" xfId="0" applyFont="1" applyFill="1" applyBorder="1" applyAlignment="1" applyProtection="1">
      <alignment horizontal="center" vertical="center"/>
    </xf>
    <xf numFmtId="0" fontId="17" fillId="4" borderId="12" xfId="0" applyFont="1" applyFill="1" applyBorder="1" applyAlignment="1" applyProtection="1">
      <alignment horizontal="right" vertical="center"/>
    </xf>
    <xf numFmtId="0" fontId="40" fillId="6" borderId="27" xfId="0" applyFont="1" applyFill="1" applyBorder="1" applyAlignment="1" applyProtection="1">
      <alignment horizontal="center" vertical="center"/>
    </xf>
    <xf numFmtId="0" fontId="40" fillId="6" borderId="2" xfId="0" applyFont="1" applyFill="1" applyBorder="1" applyAlignment="1" applyProtection="1">
      <alignment horizontal="center" vertical="center"/>
    </xf>
    <xf numFmtId="0" fontId="40" fillId="6" borderId="25" xfId="0" applyFont="1" applyFill="1" applyBorder="1" applyAlignment="1" applyProtection="1">
      <alignment horizontal="center" vertical="center"/>
    </xf>
    <xf numFmtId="178" fontId="17" fillId="4" borderId="15" xfId="0" applyNumberFormat="1" applyFont="1" applyFill="1" applyBorder="1" applyAlignment="1" applyProtection="1">
      <alignment horizontal="right" vertical="center"/>
    </xf>
    <xf numFmtId="178" fontId="17" fillId="4" borderId="9" xfId="0" applyNumberFormat="1" applyFont="1" applyFill="1" applyBorder="1" applyAlignment="1" applyProtection="1">
      <alignment horizontal="right" vertical="center"/>
    </xf>
    <xf numFmtId="178" fontId="17" fillId="4" borderId="9" xfId="0" applyNumberFormat="1" applyFont="1" applyFill="1" applyBorder="1" applyAlignment="1" applyProtection="1">
      <alignment horizontal="center" vertical="center"/>
    </xf>
    <xf numFmtId="178" fontId="17" fillId="4" borderId="9" xfId="0" applyNumberFormat="1" applyFont="1" applyFill="1" applyBorder="1" applyAlignment="1" applyProtection="1">
      <alignment vertical="center"/>
    </xf>
    <xf numFmtId="178" fontId="25" fillId="4" borderId="9" xfId="0" applyNumberFormat="1" applyFont="1" applyFill="1" applyBorder="1" applyAlignment="1" applyProtection="1">
      <alignment horizontal="center" vertical="center"/>
    </xf>
    <xf numFmtId="178" fontId="17" fillId="4" borderId="16" xfId="0" applyNumberFormat="1" applyFont="1" applyFill="1" applyBorder="1" applyAlignment="1" applyProtection="1">
      <alignment horizontal="center" vertical="center"/>
    </xf>
    <xf numFmtId="0" fontId="25" fillId="3" borderId="30" xfId="0" applyFont="1" applyFill="1" applyBorder="1" applyAlignment="1" applyProtection="1">
      <alignment horizontal="center" vertical="center" textRotation="255" shrinkToFit="1"/>
    </xf>
    <xf numFmtId="0" fontId="25" fillId="4" borderId="0" xfId="0" applyFont="1" applyFill="1" applyAlignment="1" applyProtection="1">
      <alignment horizontal="left" vertical="center"/>
    </xf>
    <xf numFmtId="0" fontId="25" fillId="3" borderId="31" xfId="0" applyFont="1" applyFill="1" applyBorder="1" applyAlignment="1" applyProtection="1">
      <alignment horizontal="center" vertical="center" textRotation="255" shrinkToFit="1"/>
    </xf>
    <xf numFmtId="0" fontId="25" fillId="4" borderId="27" xfId="0" applyFont="1" applyFill="1" applyBorder="1" applyAlignment="1" applyProtection="1">
      <alignment horizontal="left" vertical="center"/>
    </xf>
    <xf numFmtId="0" fontId="25" fillId="4" borderId="23" xfId="0" applyFont="1" applyFill="1" applyBorder="1" applyAlignment="1" applyProtection="1">
      <alignment horizontal="left" vertical="center"/>
    </xf>
    <xf numFmtId="0" fontId="17" fillId="4" borderId="32" xfId="0" applyFont="1" applyFill="1" applyBorder="1" applyAlignment="1" applyProtection="1">
      <alignment vertical="center"/>
    </xf>
    <xf numFmtId="0" fontId="25" fillId="3" borderId="6" xfId="0" applyFont="1" applyFill="1" applyBorder="1" applyAlignment="1" applyProtection="1">
      <alignment horizontal="center" vertical="center" textRotation="255" shrinkToFit="1"/>
    </xf>
    <xf numFmtId="178" fontId="25" fillId="4" borderId="8" xfId="0" applyNumberFormat="1" applyFont="1" applyFill="1" applyBorder="1" applyAlignment="1" applyProtection="1">
      <alignment horizontal="center" vertical="center"/>
    </xf>
    <xf numFmtId="0" fontId="25" fillId="3" borderId="19" xfId="0" applyFont="1" applyFill="1" applyBorder="1" applyAlignment="1" applyProtection="1">
      <alignment vertical="center"/>
    </xf>
    <xf numFmtId="0" fontId="20" fillId="3" borderId="13" xfId="0" applyFont="1" applyFill="1" applyBorder="1" applyAlignment="1" applyProtection="1">
      <alignment vertical="center"/>
    </xf>
    <xf numFmtId="0" fontId="21" fillId="3" borderId="13" xfId="0" applyFont="1" applyFill="1" applyBorder="1" applyAlignment="1" applyProtection="1">
      <alignment vertical="center"/>
    </xf>
    <xf numFmtId="0" fontId="21" fillId="3" borderId="11" xfId="0" applyFont="1" applyFill="1" applyBorder="1" applyAlignment="1" applyProtection="1">
      <alignment vertical="center"/>
    </xf>
    <xf numFmtId="0" fontId="35" fillId="3" borderId="0" xfId="0" applyFont="1" applyFill="1" applyAlignment="1" applyProtection="1">
      <alignment vertical="center"/>
    </xf>
    <xf numFmtId="0" fontId="24" fillId="3" borderId="0" xfId="0" applyFont="1" applyFill="1" applyAlignment="1" applyProtection="1">
      <alignment vertical="center"/>
    </xf>
    <xf numFmtId="0" fontId="21" fillId="3" borderId="12" xfId="0" applyFont="1" applyFill="1" applyBorder="1" applyAlignment="1" applyProtection="1">
      <alignment vertical="center"/>
    </xf>
    <xf numFmtId="0" fontId="20" fillId="3" borderId="0" xfId="0" applyFont="1" applyFill="1" applyAlignment="1" applyProtection="1">
      <alignment horizontal="left" vertical="center" wrapText="1"/>
    </xf>
    <xf numFmtId="0" fontId="20" fillId="3" borderId="11" xfId="0" applyFont="1" applyFill="1" applyBorder="1" applyAlignment="1" applyProtection="1">
      <alignment horizontal="left" vertical="center" wrapText="1"/>
    </xf>
    <xf numFmtId="0" fontId="20" fillId="3" borderId="2" xfId="0" applyFont="1" applyFill="1" applyBorder="1" applyAlignment="1" applyProtection="1">
      <alignment vertical="center"/>
    </xf>
    <xf numFmtId="0" fontId="21" fillId="3" borderId="2" xfId="0" applyFont="1" applyFill="1" applyBorder="1" applyAlignment="1" applyProtection="1">
      <alignment vertical="center"/>
    </xf>
    <xf numFmtId="0" fontId="21" fillId="3" borderId="14" xfId="0" applyFont="1" applyFill="1" applyBorder="1" applyAlignment="1" applyProtection="1">
      <alignment vertical="center"/>
    </xf>
    <xf numFmtId="0" fontId="40" fillId="2" borderId="27" xfId="0" applyFont="1" applyFill="1" applyBorder="1" applyAlignment="1" applyProtection="1">
      <alignment horizontal="center" vertical="center"/>
    </xf>
    <xf numFmtId="0" fontId="40" fillId="2" borderId="2" xfId="0" applyFont="1" applyFill="1" applyBorder="1" applyAlignment="1" applyProtection="1">
      <alignment horizontal="center" vertical="center"/>
    </xf>
    <xf numFmtId="0" fontId="40" fillId="2" borderId="25" xfId="0" applyFont="1" applyFill="1" applyBorder="1" applyAlignment="1" applyProtection="1">
      <alignment horizontal="center" vertical="center"/>
    </xf>
    <xf numFmtId="0" fontId="36" fillId="4" borderId="20" xfId="0" applyFont="1" applyFill="1" applyBorder="1" applyAlignment="1" applyProtection="1">
      <alignment vertical="center"/>
    </xf>
    <xf numFmtId="0" fontId="24" fillId="4" borderId="0" xfId="0" applyFont="1" applyFill="1" applyAlignment="1" applyProtection="1">
      <alignment horizontal="center"/>
    </xf>
    <xf numFmtId="0" fontId="24" fillId="4" borderId="0" xfId="0" applyFont="1" applyFill="1" applyProtection="1"/>
    <xf numFmtId="0" fontId="37" fillId="4" borderId="0" xfId="0" applyFont="1" applyFill="1" applyProtection="1"/>
    <xf numFmtId="0" fontId="37" fillId="4" borderId="0" xfId="0" applyFont="1" applyFill="1" applyAlignment="1" applyProtection="1">
      <alignment vertical="center"/>
    </xf>
    <xf numFmtId="0" fontId="36" fillId="4" borderId="11" xfId="0" applyFont="1" applyFill="1" applyBorder="1" applyAlignment="1" applyProtection="1">
      <alignment vertical="center"/>
    </xf>
    <xf numFmtId="0" fontId="36" fillId="0" borderId="0" xfId="0" applyFont="1" applyAlignment="1" applyProtection="1">
      <alignment vertical="center"/>
    </xf>
    <xf numFmtId="0" fontId="21" fillId="3" borderId="15" xfId="0" applyFont="1" applyFill="1" applyBorder="1" applyAlignment="1" applyProtection="1">
      <alignment vertical="center"/>
    </xf>
    <xf numFmtId="0" fontId="20" fillId="3" borderId="9" xfId="0" applyFont="1" applyFill="1" applyBorder="1" applyAlignment="1" applyProtection="1">
      <alignment horizontal="left" vertical="center" wrapText="1"/>
    </xf>
    <xf numFmtId="0" fontId="20" fillId="3" borderId="16" xfId="0" applyFont="1" applyFill="1" applyBorder="1" applyAlignment="1" applyProtection="1">
      <alignment horizontal="left" vertical="center" wrapText="1"/>
    </xf>
    <xf numFmtId="0" fontId="25" fillId="3" borderId="19" xfId="0" applyFont="1" applyFill="1" applyBorder="1" applyAlignment="1" applyProtection="1">
      <alignment horizontal="left" vertical="center"/>
    </xf>
    <xf numFmtId="0" fontId="25" fillId="3" borderId="13" xfId="0" applyFont="1" applyFill="1" applyBorder="1" applyAlignment="1" applyProtection="1">
      <alignment horizontal="left" vertical="center"/>
    </xf>
    <xf numFmtId="0" fontId="24" fillId="4" borderId="13" xfId="0" applyFont="1" applyFill="1" applyBorder="1" applyAlignment="1" applyProtection="1">
      <alignment vertical="center"/>
    </xf>
    <xf numFmtId="0" fontId="40" fillId="2" borderId="13" xfId="0" applyFont="1" applyFill="1" applyBorder="1" applyAlignment="1" applyProtection="1">
      <alignment horizontal="center" vertical="center"/>
    </xf>
    <xf numFmtId="56" fontId="17" fillId="3" borderId="13" xfId="0" applyNumberFormat="1" applyFont="1" applyFill="1" applyBorder="1" applyAlignment="1" applyProtection="1">
      <alignment horizontal="center" vertical="center"/>
    </xf>
    <xf numFmtId="0" fontId="18" fillId="3" borderId="13" xfId="0" applyFont="1" applyFill="1" applyBorder="1" applyAlignment="1" applyProtection="1">
      <alignment horizontal="left" vertical="center"/>
    </xf>
    <xf numFmtId="0" fontId="18" fillId="3" borderId="13" xfId="0" applyFont="1" applyFill="1" applyBorder="1" applyAlignment="1" applyProtection="1">
      <alignment horizontal="center" vertical="center"/>
    </xf>
    <xf numFmtId="0" fontId="17" fillId="3" borderId="13" xfId="0" applyFont="1" applyFill="1" applyBorder="1" applyAlignment="1" applyProtection="1">
      <alignment horizontal="center" vertical="center"/>
    </xf>
    <xf numFmtId="0" fontId="17" fillId="3" borderId="14" xfId="0" applyFont="1" applyFill="1" applyBorder="1" applyAlignment="1" applyProtection="1">
      <alignment horizontal="center" vertical="center"/>
    </xf>
    <xf numFmtId="0" fontId="20" fillId="3" borderId="12" xfId="0" applyFont="1" applyFill="1" applyBorder="1" applyAlignment="1" applyProtection="1">
      <alignment vertical="center"/>
    </xf>
    <xf numFmtId="0" fontId="20" fillId="0" borderId="9" xfId="0" applyFont="1" applyBorder="1" applyAlignment="1" applyProtection="1">
      <alignment horizontal="left" vertical="center" wrapText="1"/>
    </xf>
    <xf numFmtId="0" fontId="22" fillId="3" borderId="20" xfId="0" applyFont="1" applyFill="1" applyBorder="1" applyAlignment="1" applyProtection="1">
      <alignment horizontal="center" vertical="center"/>
    </xf>
    <xf numFmtId="0" fontId="17" fillId="6" borderId="13" xfId="0" applyFont="1" applyFill="1" applyBorder="1" applyAlignment="1" applyProtection="1">
      <alignment vertical="center"/>
    </xf>
    <xf numFmtId="0" fontId="24" fillId="3" borderId="13" xfId="0" applyFont="1" applyFill="1" applyBorder="1" applyAlignment="1" applyProtection="1">
      <alignment vertical="center"/>
    </xf>
    <xf numFmtId="0" fontId="40" fillId="6" borderId="13" xfId="0" applyFont="1" applyFill="1" applyBorder="1" applyAlignment="1" applyProtection="1">
      <alignment vertical="center"/>
    </xf>
    <xf numFmtId="0" fontId="17" fillId="3" borderId="35" xfId="0" applyFont="1" applyFill="1" applyBorder="1" applyAlignment="1" applyProtection="1">
      <alignment horizontal="center" vertical="center"/>
    </xf>
    <xf numFmtId="0" fontId="25" fillId="3" borderId="12" xfId="0" applyFont="1" applyFill="1" applyBorder="1" applyAlignment="1" applyProtection="1">
      <alignment vertical="center"/>
    </xf>
    <xf numFmtId="0" fontId="25" fillId="3" borderId="0" xfId="0" applyFont="1" applyFill="1" applyAlignment="1" applyProtection="1">
      <alignment vertical="center"/>
    </xf>
    <xf numFmtId="0" fontId="20" fillId="4" borderId="0" xfId="0" applyFont="1" applyFill="1" applyAlignment="1" applyProtection="1">
      <alignment vertical="center"/>
    </xf>
    <xf numFmtId="0" fontId="24" fillId="4" borderId="0" xfId="0" applyFont="1" applyFill="1" applyAlignment="1" applyProtection="1">
      <alignment vertical="center"/>
    </xf>
    <xf numFmtId="0" fontId="17" fillId="6" borderId="0" xfId="0" applyFont="1" applyFill="1" applyAlignment="1" applyProtection="1">
      <alignment vertical="center"/>
    </xf>
    <xf numFmtId="0" fontId="24" fillId="6" borderId="0" xfId="0" applyFont="1" applyFill="1" applyAlignment="1" applyProtection="1">
      <alignment horizontal="center" vertical="center"/>
    </xf>
    <xf numFmtId="0" fontId="17" fillId="3" borderId="36" xfId="0" applyFont="1" applyFill="1" applyBorder="1" applyAlignment="1" applyProtection="1">
      <alignment horizontal="center" vertical="center"/>
    </xf>
    <xf numFmtId="0" fontId="25" fillId="3" borderId="15" xfId="0" applyFont="1" applyFill="1" applyBorder="1" applyAlignment="1" applyProtection="1">
      <alignment vertical="center"/>
    </xf>
    <xf numFmtId="0" fontId="20" fillId="4" borderId="9" xfId="0" applyFont="1" applyFill="1" applyBorder="1" applyAlignment="1" applyProtection="1">
      <alignment vertical="center"/>
    </xf>
    <xf numFmtId="0" fontId="25" fillId="3" borderId="9" xfId="0" applyFont="1" applyFill="1" applyBorder="1" applyAlignment="1" applyProtection="1">
      <alignment vertical="center"/>
    </xf>
    <xf numFmtId="0" fontId="25" fillId="4" borderId="9" xfId="0" applyFont="1" applyFill="1" applyBorder="1" applyAlignment="1" applyProtection="1">
      <alignment vertical="center"/>
    </xf>
    <xf numFmtId="0" fontId="24" fillId="4" borderId="9" xfId="0" applyFont="1" applyFill="1" applyBorder="1" applyAlignment="1" applyProtection="1">
      <alignment vertical="center"/>
    </xf>
    <xf numFmtId="0" fontId="17" fillId="4" borderId="9" xfId="0" applyFont="1" applyFill="1" applyBorder="1" applyAlignment="1" applyProtection="1">
      <alignment horizontal="center" vertical="center"/>
    </xf>
    <xf numFmtId="0" fontId="17" fillId="4" borderId="16" xfId="0" applyFont="1" applyFill="1" applyBorder="1" applyAlignment="1" applyProtection="1">
      <alignment horizontal="center" vertical="center"/>
    </xf>
    <xf numFmtId="0" fontId="17" fillId="0" borderId="20" xfId="0" applyFont="1" applyBorder="1" applyAlignment="1" applyProtection="1">
      <alignment horizontal="center" vertical="center"/>
    </xf>
    <xf numFmtId="0" fontId="17" fillId="0" borderId="0" xfId="0" applyFont="1" applyAlignment="1" applyProtection="1">
      <alignment horizontal="center" vertical="center"/>
    </xf>
    <xf numFmtId="0" fontId="17" fillId="0" borderId="11" xfId="0" applyFont="1" applyBorder="1" applyAlignment="1" applyProtection="1">
      <alignment horizontal="center" vertical="center"/>
    </xf>
    <xf numFmtId="0" fontId="25" fillId="3" borderId="21" xfId="0" applyFont="1" applyFill="1" applyBorder="1" applyAlignment="1" applyProtection="1">
      <alignment vertical="center"/>
    </xf>
    <xf numFmtId="0" fontId="21" fillId="3" borderId="22" xfId="0" applyFont="1" applyFill="1" applyBorder="1" applyAlignment="1" applyProtection="1">
      <alignment vertical="center"/>
    </xf>
    <xf numFmtId="0" fontId="23" fillId="3" borderId="13" xfId="0" applyFont="1" applyFill="1" applyBorder="1" applyAlignment="1" applyProtection="1">
      <alignment horizontal="left" vertical="center"/>
    </xf>
    <xf numFmtId="0" fontId="23" fillId="3" borderId="14" xfId="0" applyFont="1" applyFill="1" applyBorder="1" applyAlignment="1" applyProtection="1">
      <alignment horizontal="left" vertical="center"/>
    </xf>
    <xf numFmtId="0" fontId="17" fillId="3" borderId="0" xfId="0" applyFont="1" applyFill="1" applyAlignment="1" applyProtection="1">
      <alignment horizontal="left" vertical="center"/>
    </xf>
    <xf numFmtId="0" fontId="25" fillId="3" borderId="0" xfId="0" applyFont="1" applyFill="1" applyAlignment="1" applyProtection="1">
      <alignment horizontal="left" vertical="center"/>
    </xf>
    <xf numFmtId="0" fontId="40" fillId="2" borderId="0" xfId="0" applyFont="1" applyFill="1" applyAlignment="1" applyProtection="1">
      <alignment vertical="center"/>
    </xf>
    <xf numFmtId="0" fontId="17" fillId="4" borderId="0" xfId="0" applyFont="1" applyFill="1" applyAlignment="1" applyProtection="1">
      <alignment horizontal="left" vertical="center"/>
    </xf>
    <xf numFmtId="0" fontId="23" fillId="4" borderId="0" xfId="0" applyFont="1" applyFill="1" applyAlignment="1" applyProtection="1">
      <alignment horizontal="left" vertical="center"/>
    </xf>
    <xf numFmtId="0" fontId="23" fillId="3" borderId="11" xfId="0" applyFont="1" applyFill="1" applyBorder="1" applyAlignment="1" applyProtection="1">
      <alignment horizontal="left" vertical="center"/>
    </xf>
    <xf numFmtId="0" fontId="22" fillId="3" borderId="12" xfId="0" applyFont="1" applyFill="1" applyBorder="1" applyAlignment="1" applyProtection="1">
      <alignment horizontal="left" vertical="center"/>
    </xf>
    <xf numFmtId="0" fontId="20" fillId="3" borderId="0" xfId="0" applyFont="1" applyFill="1" applyAlignment="1" applyProtection="1">
      <alignment horizontal="left" vertical="center"/>
    </xf>
    <xf numFmtId="0" fontId="24" fillId="3" borderId="0" xfId="0" applyFont="1" applyFill="1" applyAlignment="1" applyProtection="1">
      <alignment horizontal="left" vertical="center"/>
    </xf>
    <xf numFmtId="0" fontId="22" fillId="3" borderId="0" xfId="0" applyFont="1" applyFill="1" applyAlignment="1" applyProtection="1">
      <alignment horizontal="left" vertical="center"/>
    </xf>
    <xf numFmtId="0" fontId="22" fillId="3" borderId="11" xfId="0" applyFont="1" applyFill="1" applyBorder="1" applyAlignment="1" applyProtection="1">
      <alignment horizontal="left" vertical="center"/>
    </xf>
    <xf numFmtId="0" fontId="20" fillId="0" borderId="0" xfId="0" applyFont="1" applyAlignment="1" applyProtection="1">
      <alignment horizontal="left" vertical="center"/>
    </xf>
    <xf numFmtId="0" fontId="22" fillId="3" borderId="13" xfId="0" applyFont="1" applyFill="1" applyBorder="1" applyAlignment="1" applyProtection="1">
      <alignment horizontal="left" vertical="center"/>
    </xf>
    <xf numFmtId="0" fontId="20" fillId="3" borderId="13" xfId="0" applyFont="1" applyFill="1" applyBorder="1" applyAlignment="1" applyProtection="1">
      <alignment horizontal="left" vertical="center"/>
    </xf>
    <xf numFmtId="0" fontId="24" fillId="3" borderId="13" xfId="0" applyFont="1" applyFill="1" applyBorder="1" applyAlignment="1" applyProtection="1">
      <alignment horizontal="left" vertical="center"/>
    </xf>
    <xf numFmtId="0" fontId="22" fillId="3" borderId="14" xfId="0" applyFont="1" applyFill="1" applyBorder="1" applyAlignment="1" applyProtection="1">
      <alignment horizontal="left" vertical="center"/>
    </xf>
    <xf numFmtId="0" fontId="17" fillId="2" borderId="0" xfId="0" applyFont="1" applyFill="1" applyAlignment="1" applyProtection="1">
      <alignment vertical="center"/>
    </xf>
    <xf numFmtId="0" fontId="20" fillId="3" borderId="9" xfId="0" applyFont="1" applyFill="1" applyBorder="1" applyAlignment="1" applyProtection="1">
      <alignment horizontal="left" vertical="center"/>
    </xf>
    <xf numFmtId="0" fontId="24" fillId="3" borderId="9" xfId="0" applyFont="1" applyFill="1" applyBorder="1" applyAlignment="1" applyProtection="1">
      <alignment horizontal="left" vertical="center"/>
    </xf>
    <xf numFmtId="0" fontId="22" fillId="3" borderId="9"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40" fillId="2" borderId="5" xfId="0" applyFont="1" applyFill="1" applyBorder="1" applyAlignment="1" applyProtection="1">
      <alignment horizontal="center" vertical="center"/>
    </xf>
    <xf numFmtId="0" fontId="23" fillId="3" borderId="0" xfId="0" applyFont="1" applyFill="1" applyAlignment="1" applyProtection="1">
      <alignment horizontal="left" vertical="center"/>
    </xf>
    <xf numFmtId="0" fontId="20" fillId="0" borderId="9" xfId="0" applyFont="1" applyBorder="1" applyAlignment="1" applyProtection="1">
      <alignment horizontal="left" vertical="center"/>
    </xf>
    <xf numFmtId="0" fontId="20" fillId="0" borderId="16" xfId="0" applyFont="1" applyBorder="1" applyAlignment="1" applyProtection="1">
      <alignment horizontal="left" vertical="center"/>
    </xf>
    <xf numFmtId="0" fontId="25" fillId="5" borderId="21" xfId="0" applyFont="1" applyFill="1" applyBorder="1" applyAlignment="1" applyProtection="1">
      <alignment horizontal="left" vertical="center"/>
    </xf>
    <xf numFmtId="0" fontId="20" fillId="5" borderId="2" xfId="0" applyFont="1" applyFill="1" applyBorder="1" applyAlignment="1" applyProtection="1">
      <alignment horizontal="left" vertical="center"/>
    </xf>
    <xf numFmtId="0" fontId="24" fillId="5" borderId="2" xfId="0" applyFont="1" applyFill="1" applyBorder="1" applyAlignment="1" applyProtection="1">
      <alignment horizontal="left" vertical="center"/>
    </xf>
    <xf numFmtId="0" fontId="22" fillId="5" borderId="2" xfId="0" applyFont="1" applyFill="1" applyBorder="1" applyAlignment="1" applyProtection="1">
      <alignment horizontal="left" vertical="center"/>
    </xf>
    <xf numFmtId="0" fontId="25" fillId="5" borderId="23" xfId="0" applyFont="1" applyFill="1" applyBorder="1" applyAlignment="1" applyProtection="1">
      <alignment vertical="center"/>
    </xf>
    <xf numFmtId="0" fontId="18" fillId="5" borderId="13" xfId="0" applyFont="1" applyFill="1" applyBorder="1" applyAlignment="1" applyProtection="1">
      <alignment vertical="center"/>
    </xf>
    <xf numFmtId="0" fontId="18" fillId="5" borderId="13" xfId="0" applyFont="1" applyFill="1" applyBorder="1" applyAlignment="1" applyProtection="1">
      <alignment horizontal="left" vertical="center"/>
    </xf>
    <xf numFmtId="0" fontId="21" fillId="5" borderId="13" xfId="0" applyFont="1" applyFill="1" applyBorder="1" applyAlignment="1" applyProtection="1">
      <alignment vertical="center"/>
    </xf>
    <xf numFmtId="0" fontId="18" fillId="5" borderId="0" xfId="0" applyFont="1" applyFill="1" applyAlignment="1" applyProtection="1">
      <alignment vertical="center"/>
    </xf>
    <xf numFmtId="0" fontId="17" fillId="5" borderId="0" xfId="0" applyFont="1" applyFill="1" applyAlignment="1" applyProtection="1">
      <alignment vertical="center"/>
    </xf>
    <xf numFmtId="0" fontId="17" fillId="5" borderId="0" xfId="0" applyFont="1" applyFill="1" applyAlignment="1" applyProtection="1">
      <alignment horizontal="left" vertical="center"/>
    </xf>
    <xf numFmtId="0" fontId="17" fillId="5" borderId="0" xfId="0" applyFont="1" applyFill="1" applyAlignment="1" applyProtection="1">
      <alignment vertical="center"/>
    </xf>
    <xf numFmtId="0" fontId="18" fillId="5" borderId="0" xfId="0" applyFont="1" applyFill="1" applyAlignment="1" applyProtection="1">
      <alignment horizontal="center" vertical="center"/>
    </xf>
    <xf numFmtId="0" fontId="18" fillId="5" borderId="0" xfId="0" applyFont="1" applyFill="1" applyAlignment="1" applyProtection="1">
      <alignment horizontal="center" vertical="center" shrinkToFit="1"/>
    </xf>
    <xf numFmtId="0" fontId="25" fillId="5" borderId="20" xfId="0" applyFont="1" applyFill="1" applyBorder="1" applyAlignment="1" applyProtection="1">
      <alignment horizontal="left" vertical="center"/>
    </xf>
    <xf numFmtId="0" fontId="20" fillId="5" borderId="0" xfId="0" applyFont="1" applyFill="1" applyAlignment="1" applyProtection="1">
      <alignment vertical="center"/>
    </xf>
    <xf numFmtId="0" fontId="21" fillId="5" borderId="0" xfId="0" applyFont="1" applyFill="1" applyAlignment="1" applyProtection="1">
      <alignment vertical="center"/>
    </xf>
    <xf numFmtId="0" fontId="17" fillId="5" borderId="0" xfId="0" applyFont="1" applyFill="1" applyAlignment="1" applyProtection="1">
      <alignment horizontal="center" vertical="center"/>
    </xf>
    <xf numFmtId="0" fontId="0" fillId="5" borderId="0" xfId="0" applyFill="1" applyAlignment="1" applyProtection="1">
      <alignment vertical="center"/>
    </xf>
    <xf numFmtId="0" fontId="25" fillId="5" borderId="21" xfId="0" applyFont="1" applyFill="1" applyBorder="1" applyAlignment="1" applyProtection="1">
      <alignment vertical="center"/>
    </xf>
    <xf numFmtId="0" fontId="18" fillId="5" borderId="2" xfId="0" applyFont="1" applyFill="1" applyBorder="1" applyAlignment="1" applyProtection="1">
      <alignment vertical="center"/>
    </xf>
    <xf numFmtId="0" fontId="18" fillId="5" borderId="2" xfId="0" applyFont="1" applyFill="1" applyBorder="1" applyAlignment="1" applyProtection="1">
      <alignment horizontal="left" vertical="center"/>
    </xf>
    <xf numFmtId="0" fontId="18" fillId="5" borderId="22" xfId="0" applyFont="1" applyFill="1" applyBorder="1" applyAlignment="1" applyProtection="1">
      <alignment horizontal="left" vertical="center"/>
    </xf>
    <xf numFmtId="0" fontId="25" fillId="5" borderId="12" xfId="0" applyFont="1" applyFill="1" applyBorder="1" applyAlignment="1" applyProtection="1">
      <alignment vertical="center"/>
    </xf>
    <xf numFmtId="0" fontId="17" fillId="5" borderId="0" xfId="0" applyFont="1" applyFill="1" applyAlignment="1" applyProtection="1">
      <alignment horizontal="left" vertical="center"/>
    </xf>
    <xf numFmtId="0" fontId="21" fillId="5" borderId="0" xfId="0" applyFont="1" applyFill="1" applyAlignment="1" applyProtection="1">
      <alignment horizontal="left" vertical="center"/>
    </xf>
    <xf numFmtId="0" fontId="21" fillId="5" borderId="11" xfId="0" applyFont="1" applyFill="1" applyBorder="1" applyAlignment="1" applyProtection="1">
      <alignment horizontal="left" vertical="center"/>
    </xf>
    <xf numFmtId="0" fontId="22" fillId="5" borderId="12" xfId="0" applyFont="1" applyFill="1" applyBorder="1" applyAlignment="1" applyProtection="1">
      <alignment vertical="center"/>
    </xf>
    <xf numFmtId="0" fontId="24" fillId="5" borderId="0" xfId="0" applyFont="1" applyFill="1" applyAlignment="1" applyProtection="1">
      <alignment horizontal="left" vertical="center"/>
    </xf>
    <xf numFmtId="0" fontId="24" fillId="5" borderId="0" xfId="0" applyFont="1" applyFill="1" applyAlignment="1" applyProtection="1">
      <alignment vertical="center"/>
    </xf>
    <xf numFmtId="0" fontId="24" fillId="5" borderId="11" xfId="0" applyFont="1" applyFill="1" applyBorder="1" applyAlignment="1" applyProtection="1">
      <alignment horizontal="left" vertical="center"/>
    </xf>
    <xf numFmtId="0" fontId="25" fillId="5" borderId="0" xfId="0" applyFont="1" applyFill="1" applyAlignment="1" applyProtection="1">
      <alignment vertical="center"/>
    </xf>
    <xf numFmtId="0" fontId="17" fillId="5" borderId="0" xfId="0" applyFont="1" applyFill="1" applyAlignment="1" applyProtection="1">
      <alignment horizontal="right" vertical="center"/>
    </xf>
    <xf numFmtId="0" fontId="40" fillId="5" borderId="27" xfId="0" applyFont="1" applyFill="1" applyBorder="1" applyAlignment="1" applyProtection="1">
      <alignment horizontal="left" vertical="center"/>
    </xf>
    <xf numFmtId="0" fontId="40" fillId="5" borderId="2" xfId="0" applyFont="1" applyFill="1" applyBorder="1" applyAlignment="1" applyProtection="1">
      <alignment horizontal="left" vertical="center"/>
    </xf>
    <xf numFmtId="0" fontId="40" fillId="5" borderId="25" xfId="0" applyFont="1" applyFill="1" applyBorder="1" applyAlignment="1" applyProtection="1">
      <alignment horizontal="left" vertical="center"/>
    </xf>
    <xf numFmtId="0" fontId="17" fillId="5" borderId="11" xfId="0" applyFont="1" applyFill="1" applyBorder="1" applyAlignment="1" applyProtection="1">
      <alignment horizontal="left" vertical="center"/>
    </xf>
    <xf numFmtId="0" fontId="20" fillId="4" borderId="0" xfId="0" quotePrefix="1" applyFont="1" applyFill="1" applyAlignment="1" applyProtection="1">
      <alignment vertical="center"/>
    </xf>
    <xf numFmtId="0" fontId="22" fillId="5" borderId="17" xfId="0" applyFont="1" applyFill="1" applyBorder="1" applyAlignment="1" applyProtection="1">
      <alignment vertical="center"/>
    </xf>
    <xf numFmtId="0" fontId="20" fillId="4" borderId="34" xfId="0" applyFont="1" applyFill="1" applyBorder="1" applyAlignment="1" applyProtection="1">
      <alignment horizontal="left" vertical="center" wrapText="1"/>
    </xf>
    <xf numFmtId="0" fontId="20" fillId="4" borderId="18" xfId="0" applyFont="1" applyFill="1" applyBorder="1" applyAlignment="1" applyProtection="1">
      <alignment horizontal="left" vertical="center" wrapText="1"/>
    </xf>
    <xf numFmtId="0" fontId="25" fillId="5" borderId="0" xfId="0" applyFont="1" applyFill="1" applyAlignment="1" applyProtection="1">
      <alignment horizontal="center" vertical="center"/>
    </xf>
    <xf numFmtId="0" fontId="17" fillId="5" borderId="0" xfId="0" applyFont="1" applyFill="1" applyAlignment="1" applyProtection="1">
      <alignment horizontal="center" vertical="center"/>
    </xf>
    <xf numFmtId="0" fontId="17" fillId="5" borderId="27" xfId="0" applyFont="1" applyFill="1" applyBorder="1" applyAlignment="1" applyProtection="1">
      <alignment horizontal="center" vertical="center"/>
    </xf>
    <xf numFmtId="0" fontId="17" fillId="5" borderId="2" xfId="0" applyFont="1" applyFill="1" applyBorder="1" applyAlignment="1" applyProtection="1">
      <alignment horizontal="center" vertical="center"/>
    </xf>
    <xf numFmtId="0" fontId="17" fillId="5" borderId="25" xfId="0" applyFont="1" applyFill="1" applyBorder="1" applyAlignment="1" applyProtection="1">
      <alignment horizontal="center" vertical="center"/>
    </xf>
    <xf numFmtId="0" fontId="17" fillId="5" borderId="20" xfId="0" applyFont="1" applyFill="1" applyBorder="1" applyAlignment="1" applyProtection="1">
      <alignment horizontal="left" vertical="center"/>
    </xf>
    <xf numFmtId="0" fontId="17" fillId="5" borderId="27" xfId="0" applyFont="1" applyFill="1" applyBorder="1" applyAlignment="1" applyProtection="1">
      <alignment horizontal="left" vertical="center"/>
    </xf>
    <xf numFmtId="0" fontId="17" fillId="5" borderId="2" xfId="0" applyFont="1" applyFill="1" applyBorder="1" applyAlignment="1" applyProtection="1">
      <alignment horizontal="left" vertical="center"/>
    </xf>
    <xf numFmtId="0" fontId="17" fillId="5" borderId="25" xfId="0" applyFont="1" applyFill="1" applyBorder="1" applyAlignment="1" applyProtection="1">
      <alignment horizontal="left" vertical="center"/>
    </xf>
    <xf numFmtId="0" fontId="17" fillId="0" borderId="20" xfId="0" applyFont="1" applyBorder="1" applyAlignment="1" applyProtection="1">
      <alignment vertical="center"/>
    </xf>
    <xf numFmtId="0" fontId="17" fillId="0" borderId="0" xfId="0" applyFont="1" applyAlignment="1" applyProtection="1">
      <alignment vertical="center"/>
    </xf>
    <xf numFmtId="0" fontId="17" fillId="0" borderId="11" xfId="0" applyFont="1" applyBorder="1" applyAlignment="1" applyProtection="1">
      <alignment vertical="center"/>
    </xf>
    <xf numFmtId="0" fontId="17" fillId="3" borderId="6" xfId="0" applyFont="1" applyFill="1" applyBorder="1" applyAlignment="1" applyProtection="1">
      <alignment horizontal="center" vertical="center"/>
    </xf>
    <xf numFmtId="0" fontId="17" fillId="3" borderId="7" xfId="0" applyFont="1" applyFill="1" applyBorder="1" applyAlignment="1" applyProtection="1">
      <alignment horizontal="center" vertical="center"/>
    </xf>
    <xf numFmtId="0" fontId="17" fillId="2" borderId="7" xfId="0" applyFont="1" applyFill="1" applyBorder="1" applyAlignment="1" applyProtection="1">
      <alignment horizontal="center" vertical="center"/>
    </xf>
    <xf numFmtId="0" fontId="17" fillId="3" borderId="9" xfId="0" applyFont="1" applyFill="1" applyBorder="1" applyAlignment="1" applyProtection="1">
      <alignment horizontal="left" vertical="center"/>
    </xf>
    <xf numFmtId="0" fontId="17" fillId="3" borderId="16" xfId="0" applyFont="1" applyFill="1" applyBorder="1" applyAlignment="1" applyProtection="1">
      <alignment horizontal="left" vertical="center"/>
    </xf>
    <xf numFmtId="0" fontId="17" fillId="3" borderId="19" xfId="0" applyFont="1" applyFill="1" applyBorder="1" applyAlignment="1" applyProtection="1">
      <alignment horizontal="center" vertical="center"/>
    </xf>
    <xf numFmtId="0" fontId="17" fillId="3" borderId="13" xfId="0" applyFont="1" applyFill="1" applyBorder="1" applyAlignment="1" applyProtection="1">
      <alignment horizontal="center" vertical="center"/>
    </xf>
    <xf numFmtId="0" fontId="17" fillId="3" borderId="13" xfId="0" applyFont="1" applyFill="1" applyBorder="1" applyAlignment="1" applyProtection="1">
      <alignment vertical="center"/>
    </xf>
    <xf numFmtId="0" fontId="17" fillId="2" borderId="23" xfId="0" applyFont="1" applyFill="1" applyBorder="1" applyAlignment="1" applyProtection="1">
      <alignment horizontal="left" vertical="center"/>
    </xf>
    <xf numFmtId="0" fontId="17" fillId="2" borderId="13" xfId="0" applyFont="1" applyFill="1" applyBorder="1" applyAlignment="1" applyProtection="1">
      <alignment horizontal="left" vertical="center"/>
    </xf>
    <xf numFmtId="0" fontId="17" fillId="2" borderId="14" xfId="0" applyFont="1" applyFill="1" applyBorder="1" applyAlignment="1" applyProtection="1">
      <alignment horizontal="left" vertical="center"/>
    </xf>
    <xf numFmtId="0" fontId="25" fillId="0" borderId="27" xfId="0" applyFont="1" applyBorder="1" applyAlignment="1" applyProtection="1">
      <alignment horizontal="left" vertical="center"/>
    </xf>
    <xf numFmtId="0" fontId="25" fillId="0" borderId="2" xfId="0" applyFont="1" applyBorder="1" applyAlignment="1" applyProtection="1">
      <alignment horizontal="left" vertical="center"/>
    </xf>
    <xf numFmtId="0" fontId="25" fillId="0" borderId="25" xfId="0" applyFont="1" applyBorder="1" applyAlignment="1" applyProtection="1">
      <alignment horizontal="left" vertical="center"/>
    </xf>
    <xf numFmtId="0" fontId="24" fillId="3" borderId="5" xfId="0" applyFont="1" applyFill="1" applyBorder="1" applyAlignment="1" applyProtection="1">
      <alignment horizontal="center" vertical="center"/>
    </xf>
    <xf numFmtId="0" fontId="17" fillId="4" borderId="5" xfId="0" applyFont="1" applyFill="1" applyBorder="1" applyAlignment="1" applyProtection="1">
      <alignment horizontal="center" vertical="center"/>
    </xf>
    <xf numFmtId="0" fontId="17" fillId="4" borderId="13" xfId="0" applyFont="1" applyFill="1" applyBorder="1" applyAlignment="1" applyProtection="1">
      <alignment vertical="center"/>
    </xf>
    <xf numFmtId="0" fontId="24" fillId="3" borderId="27" xfId="0" applyFont="1" applyFill="1" applyBorder="1" applyAlignment="1" applyProtection="1">
      <alignment horizontal="center" vertical="center"/>
    </xf>
    <xf numFmtId="0" fontId="24" fillId="3" borderId="2" xfId="0" applyFont="1" applyFill="1" applyBorder="1" applyAlignment="1" applyProtection="1">
      <alignment horizontal="center" vertical="center"/>
    </xf>
    <xf numFmtId="0" fontId="24" fillId="3" borderId="25" xfId="0" applyFont="1" applyFill="1" applyBorder="1" applyAlignment="1" applyProtection="1">
      <alignment horizontal="center" vertical="center"/>
    </xf>
    <xf numFmtId="0" fontId="17" fillId="4" borderId="27" xfId="0" applyFont="1" applyFill="1" applyBorder="1" applyAlignment="1" applyProtection="1">
      <alignment horizontal="center" vertical="center"/>
    </xf>
    <xf numFmtId="0" fontId="17" fillId="4" borderId="2" xfId="0" applyFont="1" applyFill="1" applyBorder="1" applyAlignment="1" applyProtection="1">
      <alignment horizontal="center" vertical="center"/>
    </xf>
    <xf numFmtId="0" fontId="17" fillId="4" borderId="25" xfId="0" applyFont="1" applyFill="1" applyBorder="1" applyAlignment="1" applyProtection="1">
      <alignment horizontal="center" vertical="center"/>
    </xf>
    <xf numFmtId="0" fontId="20" fillId="4" borderId="20" xfId="0" applyFont="1" applyFill="1" applyBorder="1" applyAlignment="1" applyProtection="1">
      <alignment vertical="center"/>
    </xf>
    <xf numFmtId="0" fontId="17" fillId="4" borderId="36" xfId="0" applyFont="1" applyFill="1" applyBorder="1" applyAlignment="1" applyProtection="1">
      <alignment vertical="center"/>
    </xf>
    <xf numFmtId="0" fontId="17" fillId="3" borderId="27" xfId="0" applyFont="1" applyFill="1" applyBorder="1" applyAlignment="1" applyProtection="1">
      <alignment horizontal="center" vertical="center"/>
    </xf>
    <xf numFmtId="0" fontId="17" fillId="3" borderId="2" xfId="0" applyFont="1" applyFill="1" applyBorder="1" applyAlignment="1" applyProtection="1">
      <alignment horizontal="center" vertical="center"/>
    </xf>
    <xf numFmtId="0" fontId="17" fillId="3" borderId="25" xfId="0" applyFont="1" applyFill="1" applyBorder="1" applyAlignment="1" applyProtection="1">
      <alignment horizontal="center" vertical="center"/>
    </xf>
    <xf numFmtId="0" fontId="40" fillId="3" borderId="27" xfId="0" applyFont="1" applyFill="1" applyBorder="1" applyAlignment="1" applyProtection="1">
      <alignment vertical="center"/>
    </xf>
    <xf numFmtId="0" fontId="40" fillId="3" borderId="0" xfId="0" applyFont="1" applyFill="1" applyAlignment="1" applyProtection="1">
      <alignment vertical="center"/>
    </xf>
    <xf numFmtId="0" fontId="17" fillId="3" borderId="2" xfId="0" applyFont="1" applyFill="1" applyBorder="1" applyAlignment="1" applyProtection="1">
      <alignment vertical="center"/>
    </xf>
    <xf numFmtId="0" fontId="40" fillId="3" borderId="2" xfId="0" applyFont="1" applyFill="1" applyBorder="1" applyAlignment="1" applyProtection="1">
      <alignment vertical="center"/>
    </xf>
    <xf numFmtId="0" fontId="40" fillId="3" borderId="25" xfId="0" applyFont="1" applyFill="1" applyBorder="1" applyAlignment="1" applyProtection="1">
      <alignment vertical="center"/>
    </xf>
    <xf numFmtId="0" fontId="44" fillId="4" borderId="20" xfId="0" applyFont="1" applyFill="1" applyBorder="1" applyAlignment="1" applyProtection="1">
      <alignment vertical="center"/>
    </xf>
    <xf numFmtId="0" fontId="17" fillId="10" borderId="5" xfId="0" applyFont="1" applyFill="1" applyBorder="1" applyAlignment="1" applyProtection="1">
      <alignment horizontal="center" vertical="center"/>
    </xf>
    <xf numFmtId="0" fontId="17" fillId="3" borderId="5" xfId="0" applyFont="1" applyFill="1" applyBorder="1" applyAlignment="1" applyProtection="1">
      <alignment horizontal="center" vertical="center"/>
    </xf>
    <xf numFmtId="0" fontId="44" fillId="4" borderId="8" xfId="0" applyFont="1" applyFill="1" applyBorder="1" applyAlignment="1" applyProtection="1">
      <alignment vertical="center"/>
    </xf>
    <xf numFmtId="0" fontId="20" fillId="4" borderId="37" xfId="0" applyFont="1" applyFill="1" applyBorder="1" applyAlignment="1" applyProtection="1">
      <alignment vertical="center"/>
    </xf>
    <xf numFmtId="0" fontId="19" fillId="16" borderId="0" xfId="0" applyFont="1" applyFill="1" applyAlignment="1" applyProtection="1">
      <alignment horizontal="center" vertical="center" wrapText="1" shrinkToFit="1"/>
    </xf>
    <xf numFmtId="0" fontId="19" fillId="16" borderId="0" xfId="0" applyFont="1" applyFill="1" applyAlignment="1" applyProtection="1">
      <alignment horizontal="center" vertical="center" shrinkToFit="1"/>
    </xf>
    <xf numFmtId="0" fontId="20" fillId="3" borderId="0" xfId="0" applyFont="1" applyFill="1" applyAlignment="1" applyProtection="1">
      <alignment wrapText="1" shrinkToFit="1"/>
    </xf>
    <xf numFmtId="0" fontId="20" fillId="3" borderId="0" xfId="0" applyFont="1" applyFill="1" applyProtection="1"/>
    <xf numFmtId="0" fontId="20" fillId="3" borderId="0" xfId="0" applyFont="1" applyFill="1" applyAlignment="1" applyProtection="1">
      <alignment shrinkToFit="1"/>
    </xf>
    <xf numFmtId="0" fontId="25" fillId="3" borderId="23" xfId="0" applyFont="1" applyFill="1" applyBorder="1" applyAlignment="1" applyProtection="1">
      <alignment horizontal="center" vertical="center"/>
    </xf>
    <xf numFmtId="0" fontId="25" fillId="3" borderId="13" xfId="0" applyFont="1" applyFill="1" applyBorder="1" applyAlignment="1" applyProtection="1">
      <alignment horizontal="center" vertical="center"/>
    </xf>
    <xf numFmtId="0" fontId="25" fillId="3" borderId="14" xfId="0" applyFont="1" applyFill="1" applyBorder="1" applyAlignment="1" applyProtection="1">
      <alignment horizontal="center" vertical="center"/>
    </xf>
    <xf numFmtId="0" fontId="24" fillId="3" borderId="20" xfId="0" applyFont="1" applyFill="1" applyBorder="1" applyAlignment="1" applyProtection="1">
      <alignment vertical="center"/>
    </xf>
    <xf numFmtId="0" fontId="24" fillId="3" borderId="11" xfId="0" applyFont="1" applyFill="1" applyBorder="1" applyAlignment="1" applyProtection="1">
      <alignment vertical="center"/>
    </xf>
    <xf numFmtId="0" fontId="18" fillId="3" borderId="11" xfId="0" applyFont="1" applyFill="1" applyBorder="1" applyAlignment="1" applyProtection="1">
      <alignment horizontal="right" vertical="center"/>
    </xf>
    <xf numFmtId="0" fontId="17" fillId="3" borderId="12" xfId="0" applyFont="1" applyFill="1" applyBorder="1" applyAlignment="1" applyProtection="1">
      <alignment vertical="distributed"/>
    </xf>
    <xf numFmtId="0" fontId="53" fillId="10" borderId="0" xfId="0" applyFont="1" applyFill="1" applyAlignment="1" applyProtection="1">
      <alignment vertical="center"/>
    </xf>
    <xf numFmtId="0" fontId="53" fillId="3" borderId="0" xfId="0" applyFont="1" applyFill="1" applyAlignment="1" applyProtection="1">
      <alignment vertical="center"/>
    </xf>
    <xf numFmtId="0" fontId="20" fillId="3" borderId="15" xfId="0" applyFont="1" applyFill="1" applyBorder="1" applyAlignment="1" applyProtection="1">
      <alignment horizontal="left" vertical="distributed"/>
    </xf>
    <xf numFmtId="0" fontId="17" fillId="3" borderId="9" xfId="0" applyFont="1" applyFill="1" applyBorder="1" applyAlignment="1" applyProtection="1">
      <alignment horizontal="left" vertical="distributed"/>
    </xf>
    <xf numFmtId="0" fontId="17" fillId="3" borderId="16" xfId="0" applyFont="1" applyFill="1" applyBorder="1" applyAlignment="1" applyProtection="1">
      <alignment horizontal="left" vertical="distributed"/>
    </xf>
    <xf numFmtId="0" fontId="18" fillId="4" borderId="0" xfId="0" applyFont="1" applyFill="1" applyAlignment="1" applyProtection="1">
      <alignment horizontal="left" vertical="center"/>
    </xf>
    <xf numFmtId="0" fontId="18" fillId="3" borderId="0" xfId="0" applyFont="1" applyFill="1" applyAlignment="1" applyProtection="1">
      <alignment horizontal="left" vertical="center"/>
    </xf>
    <xf numFmtId="0" fontId="56" fillId="3" borderId="2" xfId="0" applyFont="1" applyFill="1" applyBorder="1" applyAlignment="1" applyProtection="1">
      <alignment vertical="center"/>
    </xf>
    <xf numFmtId="0" fontId="57" fillId="3" borderId="2" xfId="0" applyFont="1" applyFill="1" applyBorder="1" applyAlignment="1" applyProtection="1">
      <alignment horizontal="left" vertical="center"/>
    </xf>
    <xf numFmtId="0" fontId="18" fillId="4" borderId="0" xfId="0" applyFont="1" applyFill="1" applyAlignment="1" applyProtection="1">
      <alignment horizontal="center"/>
    </xf>
    <xf numFmtId="0" fontId="18" fillId="4" borderId="0" xfId="0" applyFont="1" applyFill="1" applyProtection="1"/>
    <xf numFmtId="0" fontId="22" fillId="3" borderId="8" xfId="0" applyFont="1" applyFill="1" applyBorder="1" applyAlignment="1" applyProtection="1">
      <alignment horizontal="center" vertical="center"/>
    </xf>
    <xf numFmtId="0" fontId="22" fillId="3" borderId="16" xfId="0" applyFont="1" applyFill="1" applyBorder="1" applyAlignment="1" applyProtection="1">
      <alignment horizontal="center" vertical="center"/>
    </xf>
    <xf numFmtId="0" fontId="25" fillId="4" borderId="23" xfId="0" applyFont="1" applyFill="1" applyBorder="1" applyAlignment="1" applyProtection="1">
      <alignment horizontal="center" vertical="center"/>
    </xf>
    <xf numFmtId="0" fontId="25" fillId="4" borderId="13" xfId="0" applyFont="1" applyFill="1" applyBorder="1" applyAlignment="1" applyProtection="1">
      <alignment horizontal="center" vertical="center"/>
    </xf>
    <xf numFmtId="0" fontId="25" fillId="4" borderId="14" xfId="0" applyFont="1" applyFill="1" applyBorder="1" applyAlignment="1" applyProtection="1">
      <alignment horizontal="center" vertical="center"/>
    </xf>
    <xf numFmtId="0" fontId="25" fillId="4" borderId="20" xfId="0" applyFont="1" applyFill="1" applyBorder="1" applyAlignment="1" applyProtection="1">
      <alignment horizontal="center" vertical="center"/>
    </xf>
    <xf numFmtId="0" fontId="25" fillId="4" borderId="0" xfId="0" applyFont="1" applyFill="1" applyAlignment="1" applyProtection="1">
      <alignment horizontal="center" vertical="center"/>
    </xf>
    <xf numFmtId="0" fontId="25" fillId="4" borderId="11" xfId="0" applyFont="1" applyFill="1" applyBorder="1" applyAlignment="1" applyProtection="1">
      <alignment horizontal="center" vertical="center"/>
    </xf>
    <xf numFmtId="0" fontId="17" fillId="4" borderId="20" xfId="0" applyFont="1" applyFill="1" applyBorder="1" applyAlignment="1" applyProtection="1">
      <alignment vertical="center"/>
    </xf>
    <xf numFmtId="0" fontId="17" fillId="4" borderId="11" xfId="0" applyFont="1" applyFill="1" applyBorder="1" applyAlignment="1" applyProtection="1">
      <alignment vertical="center"/>
    </xf>
    <xf numFmtId="0" fontId="20" fillId="4" borderId="0" xfId="0" applyFont="1" applyFill="1" applyAlignment="1" applyProtection="1">
      <alignment horizontal="left" vertical="center"/>
    </xf>
    <xf numFmtId="0" fontId="18" fillId="4" borderId="11" xfId="0" applyFont="1" applyFill="1" applyBorder="1" applyAlignment="1" applyProtection="1">
      <alignment horizontal="right" vertical="center"/>
    </xf>
    <xf numFmtId="0" fontId="25" fillId="4" borderId="21" xfId="0" applyFont="1" applyFill="1" applyBorder="1" applyAlignment="1" applyProtection="1">
      <alignment vertical="center"/>
    </xf>
    <xf numFmtId="0" fontId="20" fillId="4" borderId="2" xfId="0" applyFont="1" applyFill="1" applyBorder="1" applyAlignment="1" applyProtection="1">
      <alignment horizontal="left" vertical="center"/>
    </xf>
    <xf numFmtId="0" fontId="18" fillId="4" borderId="2" xfId="0" applyFont="1" applyFill="1" applyBorder="1" applyAlignment="1" applyProtection="1">
      <alignment vertical="center"/>
    </xf>
    <xf numFmtId="0" fontId="18" fillId="4" borderId="2" xfId="0" applyFont="1" applyFill="1" applyBorder="1" applyAlignment="1" applyProtection="1">
      <alignment horizontal="left" vertical="center"/>
    </xf>
    <xf numFmtId="0" fontId="18" fillId="4" borderId="22" xfId="0" applyFont="1" applyFill="1" applyBorder="1" applyAlignment="1" applyProtection="1">
      <alignment horizontal="left" vertical="center"/>
    </xf>
    <xf numFmtId="0" fontId="25" fillId="4" borderId="12" xfId="0" applyFont="1" applyFill="1" applyBorder="1" applyAlignment="1" applyProtection="1">
      <alignment vertical="center"/>
    </xf>
    <xf numFmtId="0" fontId="17" fillId="4" borderId="0" xfId="0" applyFont="1" applyFill="1" applyAlignment="1" applyProtection="1">
      <alignment horizontal="left" vertical="center"/>
    </xf>
    <xf numFmtId="0" fontId="24" fillId="4" borderId="0" xfId="0" applyFont="1" applyFill="1" applyAlignment="1" applyProtection="1">
      <alignment horizontal="left" vertical="center"/>
    </xf>
    <xf numFmtId="0" fontId="21" fillId="4" borderId="0" xfId="0" applyFont="1" applyFill="1" applyAlignment="1" applyProtection="1">
      <alignment vertical="center"/>
    </xf>
    <xf numFmtId="0" fontId="21" fillId="4" borderId="0" xfId="0" applyFont="1" applyFill="1" applyAlignment="1" applyProtection="1">
      <alignment horizontal="left" vertical="center"/>
    </xf>
    <xf numFmtId="0" fontId="21" fillId="4" borderId="11" xfId="0" applyFont="1" applyFill="1" applyBorder="1" applyAlignment="1" applyProtection="1">
      <alignment horizontal="left" vertical="center"/>
    </xf>
    <xf numFmtId="0" fontId="22" fillId="4" borderId="12" xfId="0" applyFont="1" applyFill="1" applyBorder="1" applyAlignment="1" applyProtection="1">
      <alignment vertical="center"/>
    </xf>
    <xf numFmtId="0" fontId="18" fillId="4" borderId="0" xfId="0" applyFont="1" applyFill="1" applyAlignment="1" applyProtection="1">
      <alignment vertical="center"/>
    </xf>
    <xf numFmtId="0" fontId="24" fillId="4" borderId="11" xfId="0" applyFont="1" applyFill="1" applyBorder="1" applyAlignment="1" applyProtection="1">
      <alignment horizontal="left" vertical="center"/>
    </xf>
    <xf numFmtId="0" fontId="25" fillId="4" borderId="0" xfId="0" applyFont="1" applyFill="1" applyAlignment="1" applyProtection="1">
      <alignment vertical="center"/>
    </xf>
    <xf numFmtId="0" fontId="17" fillId="4" borderId="11" xfId="0" applyFont="1" applyFill="1" applyBorder="1" applyAlignment="1" applyProtection="1">
      <alignment horizontal="left" vertical="center"/>
    </xf>
    <xf numFmtId="0" fontId="17" fillId="9" borderId="20" xfId="0" applyFont="1" applyFill="1" applyBorder="1" applyAlignment="1" applyProtection="1">
      <alignment vertical="center"/>
    </xf>
    <xf numFmtId="0" fontId="17" fillId="9" borderId="0" xfId="0" applyFont="1" applyFill="1" applyAlignment="1" applyProtection="1">
      <alignment vertical="center"/>
    </xf>
    <xf numFmtId="0" fontId="17" fillId="9" borderId="11" xfId="0" applyFont="1" applyFill="1" applyBorder="1" applyAlignment="1" applyProtection="1">
      <alignment vertical="center"/>
    </xf>
    <xf numFmtId="0" fontId="22" fillId="9" borderId="12" xfId="0" applyFont="1" applyFill="1" applyBorder="1" applyAlignment="1" applyProtection="1">
      <alignment vertical="center"/>
    </xf>
    <xf numFmtId="0" fontId="20" fillId="9" borderId="0" xfId="0" applyFont="1" applyFill="1" applyAlignment="1" applyProtection="1">
      <alignment vertical="center"/>
    </xf>
    <xf numFmtId="0" fontId="24" fillId="9" borderId="0" xfId="0" applyFont="1" applyFill="1" applyAlignment="1" applyProtection="1">
      <alignment horizontal="left" vertical="center"/>
    </xf>
    <xf numFmtId="0" fontId="24" fillId="9" borderId="0" xfId="0" applyFont="1" applyFill="1" applyAlignment="1" applyProtection="1">
      <alignment vertical="center"/>
    </xf>
    <xf numFmtId="0" fontId="24" fillId="9" borderId="11" xfId="0" applyFont="1" applyFill="1" applyBorder="1" applyAlignment="1" applyProtection="1">
      <alignment horizontal="left" vertical="center"/>
    </xf>
    <xf numFmtId="0" fontId="25" fillId="9" borderId="12" xfId="0" applyFont="1" applyFill="1" applyBorder="1" applyAlignment="1" applyProtection="1">
      <alignment vertical="center"/>
    </xf>
    <xf numFmtId="0" fontId="25" fillId="9" borderId="0" xfId="0" applyFont="1" applyFill="1" applyAlignment="1" applyProtection="1">
      <alignment vertical="center"/>
    </xf>
    <xf numFmtId="0" fontId="17" fillId="9" borderId="0" xfId="0" applyFont="1" applyFill="1" applyAlignment="1" applyProtection="1">
      <alignment horizontal="right" vertical="center"/>
    </xf>
    <xf numFmtId="49" fontId="17" fillId="9" borderId="27" xfId="0" applyNumberFormat="1" applyFont="1" applyFill="1" applyBorder="1" applyAlignment="1" applyProtection="1">
      <alignment horizontal="left" vertical="center"/>
    </xf>
    <xf numFmtId="49" fontId="17" fillId="9" borderId="2" xfId="0" applyNumberFormat="1" applyFont="1" applyFill="1" applyBorder="1" applyAlignment="1" applyProtection="1">
      <alignment horizontal="left" vertical="center"/>
    </xf>
    <xf numFmtId="49" fontId="17" fillId="9" borderId="25" xfId="0" applyNumberFormat="1" applyFont="1" applyFill="1" applyBorder="1" applyAlignment="1" applyProtection="1">
      <alignment horizontal="left" vertical="center"/>
    </xf>
    <xf numFmtId="0" fontId="17" fillId="9" borderId="0" xfId="0" applyFont="1" applyFill="1" applyAlignment="1" applyProtection="1">
      <alignment horizontal="left" vertical="center"/>
    </xf>
    <xf numFmtId="0" fontId="17" fillId="9" borderId="11" xfId="0" applyFont="1" applyFill="1" applyBorder="1" applyAlignment="1" applyProtection="1">
      <alignment horizontal="left" vertical="center"/>
    </xf>
    <xf numFmtId="0" fontId="22" fillId="4" borderId="17" xfId="0" applyFont="1" applyFill="1" applyBorder="1" applyAlignment="1" applyProtection="1">
      <alignment vertical="center"/>
    </xf>
    <xf numFmtId="0" fontId="43" fillId="4" borderId="4" xfId="0" applyFont="1" applyFill="1" applyBorder="1" applyAlignment="1" applyProtection="1">
      <alignment horizontal="left" vertical="center" wrapText="1"/>
    </xf>
    <xf numFmtId="0" fontId="43" fillId="4" borderId="10" xfId="0" applyFont="1" applyFill="1" applyBorder="1" applyAlignment="1" applyProtection="1">
      <alignment horizontal="left" vertical="center" wrapText="1"/>
    </xf>
    <xf numFmtId="0" fontId="24" fillId="3" borderId="23" xfId="0" applyFont="1" applyFill="1" applyBorder="1" applyAlignment="1" applyProtection="1">
      <alignment vertical="center"/>
    </xf>
    <xf numFmtId="0" fontId="44" fillId="3" borderId="13" xfId="0" applyFont="1" applyFill="1" applyBorder="1" applyAlignment="1" applyProtection="1">
      <alignment vertical="center"/>
    </xf>
    <xf numFmtId="0" fontId="17" fillId="3" borderId="13" xfId="0" applyFont="1" applyFill="1" applyBorder="1" applyAlignment="1" applyProtection="1">
      <alignment vertical="center"/>
    </xf>
    <xf numFmtId="0" fontId="17" fillId="3" borderId="35" xfId="0" applyFont="1" applyFill="1" applyBorder="1" applyAlignment="1" applyProtection="1">
      <alignment vertical="center"/>
    </xf>
    <xf numFmtId="0" fontId="20" fillId="3" borderId="20" xfId="0" applyFont="1" applyFill="1" applyBorder="1" applyAlignment="1" applyProtection="1">
      <alignment vertical="center"/>
    </xf>
    <xf numFmtId="0" fontId="17" fillId="3" borderId="36" xfId="0" applyFont="1" applyFill="1" applyBorder="1" applyAlignment="1" applyProtection="1">
      <alignment vertical="center"/>
    </xf>
    <xf numFmtId="0" fontId="54" fillId="3" borderId="20" xfId="0" applyFont="1" applyFill="1" applyBorder="1" applyAlignment="1" applyProtection="1">
      <alignment vertical="center"/>
    </xf>
    <xf numFmtId="49" fontId="17" fillId="10" borderId="5" xfId="0" applyNumberFormat="1" applyFont="1" applyFill="1" applyBorder="1" applyAlignment="1" applyProtection="1">
      <alignment horizontal="center" vertical="center"/>
    </xf>
    <xf numFmtId="49" fontId="17" fillId="3" borderId="5" xfId="0" applyNumberFormat="1" applyFont="1" applyFill="1" applyBorder="1" applyAlignment="1" applyProtection="1">
      <alignment horizontal="center" vertical="center"/>
    </xf>
    <xf numFmtId="0" fontId="54" fillId="4" borderId="8" xfId="0" applyFont="1" applyFill="1" applyBorder="1" applyAlignment="1" applyProtection="1">
      <alignment horizontal="left" vertical="center"/>
    </xf>
    <xf numFmtId="0" fontId="20" fillId="4" borderId="9" xfId="0" applyFont="1" applyFill="1" applyBorder="1" applyAlignment="1" applyProtection="1">
      <alignment horizontal="left" vertical="center"/>
    </xf>
    <xf numFmtId="0" fontId="20" fillId="4" borderId="37" xfId="0" applyFont="1" applyFill="1" applyBorder="1" applyAlignment="1" applyProtection="1">
      <alignment horizontal="left" vertical="center"/>
    </xf>
    <xf numFmtId="0" fontId="20" fillId="3" borderId="0" xfId="0" applyFont="1" applyFill="1" applyAlignment="1" applyProtection="1">
      <alignment shrinkToFit="1"/>
      <protection locked="0"/>
    </xf>
    <xf numFmtId="0" fontId="19" fillId="3" borderId="0" xfId="0" applyFont="1" applyFill="1" applyAlignment="1" applyProtection="1">
      <alignment horizontal="center" vertical="center" shrinkToFit="1"/>
      <protection locked="0"/>
    </xf>
    <xf numFmtId="0" fontId="20" fillId="3" borderId="0" xfId="0" applyFont="1" applyFill="1" applyAlignment="1" applyProtection="1">
      <alignment vertical="center"/>
      <protection locked="0"/>
    </xf>
    <xf numFmtId="0" fontId="40" fillId="3" borderId="27" xfId="0" applyFont="1" applyFill="1" applyBorder="1" applyAlignment="1" applyProtection="1">
      <alignment vertical="center"/>
      <protection locked="0"/>
    </xf>
    <xf numFmtId="0" fontId="40" fillId="3" borderId="0" xfId="0" applyFont="1" applyFill="1" applyAlignment="1" applyProtection="1">
      <alignment vertical="center"/>
      <protection locked="0"/>
    </xf>
    <xf numFmtId="0" fontId="17" fillId="3" borderId="2" xfId="0" applyFont="1" applyFill="1" applyBorder="1" applyAlignment="1" applyProtection="1">
      <alignment vertical="center"/>
      <protection locked="0"/>
    </xf>
    <xf numFmtId="0" fontId="40" fillId="3" borderId="2" xfId="0" applyFont="1" applyFill="1" applyBorder="1" applyAlignment="1" applyProtection="1">
      <alignment vertical="center"/>
      <protection locked="0"/>
    </xf>
    <xf numFmtId="0" fontId="40" fillId="3" borderId="25" xfId="0" applyFont="1" applyFill="1" applyBorder="1" applyAlignment="1" applyProtection="1">
      <alignment vertical="center"/>
      <protection locked="0"/>
    </xf>
  </cellXfs>
  <cellStyles count="28">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 - Style1" xfId="5" xr:uid="{00000000-0005-0000-0000-000004000000}"/>
    <cellStyle name="Normal_#18-Internet" xfId="6" xr:uid="{00000000-0005-0000-0000-000005000000}"/>
    <cellStyle name="oft Excel]_x000d__x000a_Options5=1155_x000d__x000a_Pos=-12,9,1048,771_x000d__x000a_MRUFuncs=345,205,221,1,65,28,37,24,3,36_x000d__x000a_StickyPtX=574_x000d__x000a_StickyPtY=45" xfId="7" xr:uid="{00000000-0005-0000-0000-000006000000}"/>
    <cellStyle name="oft Excel]_x000d__x000a_Options5=1155_x000d__x000a_Pos=-12,9,1048,771_x000d__x000a_MRUFuncs=345,205,221,1,65,28,37,24,3,36_x000d__x000a_StickyPtX=574_x000d__x000a_StickyPtY=45 2" xfId="8" xr:uid="{00000000-0005-0000-0000-000007000000}"/>
    <cellStyle name="price" xfId="9" xr:uid="{00000000-0005-0000-0000-000008000000}"/>
    <cellStyle name="revised" xfId="10" xr:uid="{00000000-0005-0000-0000-000009000000}"/>
    <cellStyle name="section" xfId="11" xr:uid="{00000000-0005-0000-0000-00000A000000}"/>
    <cellStyle name="subhead" xfId="12" xr:uid="{00000000-0005-0000-0000-00000B000000}"/>
    <cellStyle name="title" xfId="13" xr:uid="{00000000-0005-0000-0000-00000C000000}"/>
    <cellStyle name="スタイル 1" xfId="14" xr:uid="{00000000-0005-0000-0000-00000D000000}"/>
    <cellStyle name="ハイパーリンク" xfId="27" builtinId="8"/>
    <cellStyle name="ハイパーリンク 2" xfId="17" xr:uid="{00000000-0005-0000-0000-00000E000000}"/>
    <cellStyle name="下点線" xfId="15" xr:uid="{00000000-0005-0000-0000-00000F000000}"/>
    <cellStyle name="通貨" xfId="26" builtinId="7"/>
    <cellStyle name="標準" xfId="0" builtinId="0"/>
    <cellStyle name="標準 2" xfId="16" xr:uid="{00000000-0005-0000-0000-000012000000}"/>
    <cellStyle name="標準 2 2" xfId="18" xr:uid="{00000000-0005-0000-0000-000013000000}"/>
    <cellStyle name="標準 3" xfId="19" xr:uid="{00000000-0005-0000-0000-000014000000}"/>
    <cellStyle name="標準 4" xfId="20" xr:uid="{00000000-0005-0000-0000-000015000000}"/>
    <cellStyle name="標準 5" xfId="21" xr:uid="{00000000-0005-0000-0000-000016000000}"/>
    <cellStyle name="標準 6" xfId="22" xr:uid="{00000000-0005-0000-0000-000017000000}"/>
    <cellStyle name="標準 7" xfId="23" xr:uid="{00000000-0005-0000-0000-000018000000}"/>
    <cellStyle name="標準 8" xfId="24" xr:uid="{00000000-0005-0000-0000-000019000000}"/>
    <cellStyle name="標準 9" xfId="25" xr:uid="{00000000-0005-0000-0000-00001A000000}"/>
  </cellStyles>
  <dxfs count="31">
    <dxf>
      <font>
        <color rgb="FF9C0006"/>
      </font>
      <fill>
        <patternFill>
          <bgColor rgb="FFFFC7CE"/>
        </patternFill>
      </fill>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border>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1" tint="0.34998626667073579"/>
        </patternFill>
      </fill>
    </dxf>
    <dxf>
      <fill>
        <patternFill>
          <bgColor rgb="FFFFFFCC"/>
        </patternFill>
      </fill>
    </dxf>
    <dxf>
      <fill>
        <patternFill>
          <bgColor theme="5" tint="0.79998168889431442"/>
        </patternFill>
      </fill>
    </dxf>
    <dxf>
      <fill>
        <patternFill>
          <bgColor rgb="FFFFFFCC"/>
        </patternFill>
      </fill>
    </dxf>
    <dxf>
      <font>
        <color theme="1"/>
      </font>
    </dxf>
    <dxf>
      <fill>
        <patternFill>
          <bgColor theme="5" tint="0.79998168889431442"/>
        </patternFill>
      </fill>
    </dxf>
    <dxf>
      <fill>
        <patternFill>
          <bgColor rgb="FFFFFFCC"/>
        </patternFill>
      </fill>
    </dxf>
    <dxf>
      <fill>
        <patternFill>
          <bgColor theme="0" tint="-0.24994659260841701"/>
        </patternFill>
      </fill>
    </dxf>
    <dxf>
      <fill>
        <patternFill>
          <bgColor theme="5" tint="0.79998168889431442"/>
        </patternFill>
      </fill>
    </dxf>
    <dxf>
      <font>
        <b/>
        <i val="0"/>
        <color rgb="FFFF0000"/>
      </font>
    </dxf>
    <dxf>
      <fill>
        <patternFill>
          <bgColor rgb="FFFFFFCC"/>
        </patternFill>
      </fill>
    </dxf>
    <dxf>
      <fill>
        <patternFill>
          <bgColor rgb="FFFFFFCC"/>
        </patternFill>
      </fill>
      <border>
        <left style="thin">
          <color auto="1"/>
        </left>
        <right style="thin">
          <color auto="1"/>
        </right>
        <top style="thin">
          <color auto="1"/>
        </top>
        <bottom style="thin">
          <color auto="1"/>
        </bottom>
      </border>
    </dxf>
    <dxf>
      <font>
        <b/>
        <i val="0"/>
        <color rgb="FFFF0000"/>
      </font>
    </dxf>
    <dxf>
      <font>
        <b/>
        <i val="0"/>
        <color rgb="FFFF0000"/>
      </font>
    </dxf>
    <dxf>
      <font>
        <b/>
        <i val="0"/>
        <color rgb="FFFF0000"/>
      </font>
    </dxf>
    <dxf>
      <font>
        <b/>
        <i val="0"/>
        <color rgb="FFFF0000"/>
      </font>
    </dxf>
    <dxf>
      <fill>
        <patternFill>
          <bgColor rgb="FFFFFFCC"/>
        </patternFill>
      </fill>
    </dxf>
    <dxf>
      <font>
        <b/>
        <i val="0"/>
        <color rgb="FFFF0000"/>
      </font>
    </dxf>
    <dxf>
      <fill>
        <patternFill>
          <bgColor rgb="FFFFFFCC"/>
        </patternFill>
      </fill>
    </dxf>
    <dxf>
      <fill>
        <patternFill>
          <bgColor rgb="FFFFFFCC"/>
        </patternFill>
      </fill>
    </dxf>
    <dxf>
      <fill>
        <patternFill>
          <bgColor theme="0"/>
        </patternFill>
      </fill>
    </dxf>
    <dxf>
      <fill>
        <patternFill>
          <bgColor theme="1" tint="0.34998626667073579"/>
        </patternFill>
      </fill>
    </dxf>
  </dxfs>
  <tableStyles count="0" defaultTableStyle="TableStyleMedium9" defaultPivotStyle="PivotStyleLight16"/>
  <colors>
    <mruColors>
      <color rgb="FF33CCFF"/>
      <color rgb="FFFFFFCC"/>
      <color rgb="FF696969"/>
      <color rgb="FF0064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26</xdr:col>
      <xdr:colOff>63954</xdr:colOff>
      <xdr:row>4</xdr:row>
      <xdr:rowOff>132897</xdr:rowOff>
    </xdr:from>
    <xdr:to>
      <xdr:col>44</xdr:col>
      <xdr:colOff>213736</xdr:colOff>
      <xdr:row>8</xdr:row>
      <xdr:rowOff>26287</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bwMode="auto">
        <a:xfrm>
          <a:off x="5702754" y="932997"/>
          <a:ext cx="4378882" cy="636340"/>
        </a:xfrm>
        <a:prstGeom prst="rect">
          <a:avLst/>
        </a:prstGeom>
        <a:solidFill>
          <a:schemeClr val="tx1">
            <a:lumMod val="75000"/>
            <a:lumOff val="25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b" upright="1"/>
        <a:lstStyle/>
        <a:p>
          <a:pPr algn="l">
            <a:lnSpc>
              <a:spcPts val="1200"/>
            </a:lnSpc>
          </a:pPr>
          <a:r>
            <a:rPr kumimoji="1" lang="ja-JP" altLang="en-US" sz="1200" b="1" u="sng" baseline="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申し込み書送付の前に必ずご確認ください</a:t>
          </a:r>
          <a:r>
            <a:rPr kumimoji="1" lang="ja-JP" altLang="en-US" sz="1200" b="1">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a:t>
          </a:r>
        </a:p>
        <a:p>
          <a:pPr algn="l">
            <a:lnSpc>
              <a:spcPts val="1200"/>
            </a:lnSpc>
          </a:pPr>
          <a:r>
            <a:rPr kumimoji="1" lang="ja-JP" altLang="en-US" sz="9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必要事項の記入・・・赤掛けセルの箇所は必須記入事項です。赤掛けセルがないことをご確認の上、本申込書を送付してください。</a:t>
          </a:r>
        </a:p>
      </xdr:txBody>
    </xdr:sp>
    <xdr:clientData/>
  </xdr:twoCellAnchor>
  <xdr:twoCellAnchor>
    <xdr:from>
      <xdr:col>1</xdr:col>
      <xdr:colOff>180975</xdr:colOff>
      <xdr:row>1</xdr:row>
      <xdr:rowOff>76200</xdr:rowOff>
    </xdr:from>
    <xdr:to>
      <xdr:col>13</xdr:col>
      <xdr:colOff>113740</xdr:colOff>
      <xdr:row>5</xdr:row>
      <xdr:rowOff>42583</xdr:rowOff>
    </xdr:to>
    <xdr:sp macro="" textlink="">
      <xdr:nvSpPr>
        <xdr:cNvPr id="3" name="正方形/長方形 2">
          <a:extLst>
            <a:ext uri="{FF2B5EF4-FFF2-40B4-BE49-F238E27FC236}">
              <a16:creationId xmlns:a16="http://schemas.microsoft.com/office/drawing/2014/main" id="{9BCFEEB7-8A6F-4094-AC04-B4AA05B7607A}"/>
            </a:ext>
          </a:extLst>
        </xdr:cNvPr>
        <xdr:cNvSpPr/>
      </xdr:nvSpPr>
      <xdr:spPr bwMode="auto">
        <a:xfrm>
          <a:off x="371475" y="190500"/>
          <a:ext cx="2371165" cy="880783"/>
        </a:xfrm>
        <a:prstGeom prst="rect">
          <a:avLst/>
        </a:prstGeom>
        <a:solidFill>
          <a:srgbClr val="33CC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b" upright="1"/>
        <a:lstStyle/>
        <a:p>
          <a:pPr algn="ctr">
            <a:lnSpc>
              <a:spcPts val="2700"/>
            </a:lnSpc>
          </a:pPr>
          <a:r>
            <a:rPr kumimoji="1" lang="en-US" altLang="ja-JP" sz="2400">
              <a:latin typeface="メイリオ" panose="020B0604030504040204" pitchFamily="50" charset="-128"/>
              <a:ea typeface="メイリオ" panose="020B0604030504040204" pitchFamily="50" charset="-128"/>
              <a:cs typeface="メイリオ" panose="020B0604030504040204" pitchFamily="50" charset="-128"/>
            </a:rPr>
            <a:t>Web</a:t>
          </a:r>
          <a:r>
            <a:rPr kumimoji="1" lang="ja-JP" altLang="en-US" sz="2400">
              <a:latin typeface="メイリオ" panose="020B0604030504040204" pitchFamily="50" charset="-128"/>
              <a:ea typeface="メイリオ" panose="020B0604030504040204" pitchFamily="50" charset="-128"/>
              <a:cs typeface="メイリオ" panose="020B0604030504040204" pitchFamily="50" charset="-128"/>
            </a:rPr>
            <a:t>発注</a:t>
          </a:r>
          <a:endParaRPr kumimoji="1" lang="en-US" altLang="ja-JP" sz="2400">
            <a:latin typeface="メイリオ" panose="020B0604030504040204" pitchFamily="50" charset="-128"/>
            <a:ea typeface="メイリオ" panose="020B0604030504040204" pitchFamily="50" charset="-128"/>
            <a:cs typeface="メイリオ" panose="020B0604030504040204" pitchFamily="50" charset="-128"/>
          </a:endParaRPr>
        </a:p>
        <a:p>
          <a:pPr algn="ctr">
            <a:lnSpc>
              <a:spcPts val="2700"/>
            </a:lnSpc>
          </a:pPr>
          <a:r>
            <a:rPr kumimoji="1" lang="ja-JP" altLang="en-US" sz="2400">
              <a:latin typeface="メイリオ" panose="020B0604030504040204" pitchFamily="50" charset="-128"/>
              <a:ea typeface="メイリオ" panose="020B0604030504040204" pitchFamily="50" charset="-128"/>
              <a:cs typeface="メイリオ" panose="020B0604030504040204" pitchFamily="50" charset="-128"/>
            </a:rPr>
            <a:t>専用申込書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0</xdr:colOff>
      <xdr:row>5</xdr:row>
      <xdr:rowOff>19050</xdr:rowOff>
    </xdr:from>
    <xdr:to>
      <xdr:col>44</xdr:col>
      <xdr:colOff>215096</xdr:colOff>
      <xdr:row>8</xdr:row>
      <xdr:rowOff>131969</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5149850" y="1047750"/>
          <a:ext cx="3986996" cy="620919"/>
        </a:xfrm>
        <a:prstGeom prst="rect">
          <a:avLst/>
        </a:prstGeom>
        <a:solidFill>
          <a:schemeClr val="tx1">
            <a:lumMod val="75000"/>
            <a:lumOff val="25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b" upright="1"/>
        <a:lstStyle/>
        <a:p>
          <a:pPr algn="l">
            <a:lnSpc>
              <a:spcPts val="1200"/>
            </a:lnSpc>
          </a:pPr>
          <a:r>
            <a:rPr kumimoji="1" lang="ja-JP" altLang="en-US" sz="1200" b="1" u="sng" baseline="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申し込み書送付の前に必ずご確認ください</a:t>
          </a:r>
          <a:r>
            <a:rPr kumimoji="1" lang="ja-JP" altLang="en-US" sz="1200" b="1">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a:t>
          </a:r>
        </a:p>
        <a:p>
          <a:pPr algn="l">
            <a:lnSpc>
              <a:spcPts val="1200"/>
            </a:lnSpc>
          </a:pPr>
          <a:r>
            <a:rPr kumimoji="1" lang="ja-JP" altLang="en-US" sz="9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必要事項の記入・・・赤掛けセルの箇所は必須記入事項です。赤掛けセルがないことをご確認の上、本申込書を送付してください。</a:t>
          </a:r>
        </a:p>
      </xdr:txBody>
    </xdr:sp>
    <xdr:clientData/>
  </xdr:twoCellAnchor>
  <xdr:twoCellAnchor>
    <xdr:from>
      <xdr:col>1</xdr:col>
      <xdr:colOff>89646</xdr:colOff>
      <xdr:row>1</xdr:row>
      <xdr:rowOff>89647</xdr:rowOff>
    </xdr:from>
    <xdr:to>
      <xdr:col>13</xdr:col>
      <xdr:colOff>22411</xdr:colOff>
      <xdr:row>5</xdr:row>
      <xdr:rowOff>56030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280146" y="203947"/>
          <a:ext cx="2371165" cy="880783"/>
        </a:xfrm>
        <a:prstGeom prst="rect">
          <a:avLst/>
        </a:prstGeom>
        <a:solidFill>
          <a:srgbClr val="33CC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b" upright="1"/>
        <a:lstStyle/>
        <a:p>
          <a:pPr algn="ctr">
            <a:lnSpc>
              <a:spcPts val="2700"/>
            </a:lnSpc>
          </a:pPr>
          <a:r>
            <a:rPr kumimoji="1" lang="en-US" altLang="ja-JP" sz="2400">
              <a:latin typeface="Meiryo UI" panose="020B0604030504040204" pitchFamily="50" charset="-128"/>
              <a:ea typeface="Meiryo UI" panose="020B0604030504040204" pitchFamily="50" charset="-128"/>
              <a:cs typeface="メイリオ" panose="020B0604030504040204" pitchFamily="50" charset="-128"/>
            </a:rPr>
            <a:t>Web</a:t>
          </a:r>
          <a:r>
            <a:rPr kumimoji="1" lang="ja-JP" altLang="en-US" sz="2400">
              <a:latin typeface="Meiryo UI" panose="020B0604030504040204" pitchFamily="50" charset="-128"/>
              <a:ea typeface="Meiryo UI" panose="020B0604030504040204" pitchFamily="50" charset="-128"/>
              <a:cs typeface="メイリオ" panose="020B0604030504040204" pitchFamily="50" charset="-128"/>
            </a:rPr>
            <a:t>発注</a:t>
          </a:r>
          <a:endParaRPr kumimoji="1" lang="en-US" altLang="ja-JP" sz="2400">
            <a:latin typeface="Meiryo UI" panose="020B0604030504040204" pitchFamily="50" charset="-128"/>
            <a:ea typeface="Meiryo UI" panose="020B0604030504040204" pitchFamily="50" charset="-128"/>
            <a:cs typeface="メイリオ" panose="020B0604030504040204" pitchFamily="50" charset="-128"/>
          </a:endParaRPr>
        </a:p>
        <a:p>
          <a:pPr algn="ctr">
            <a:lnSpc>
              <a:spcPts val="2700"/>
            </a:lnSpc>
          </a:pPr>
          <a:r>
            <a:rPr kumimoji="1" lang="ja-JP" altLang="en-US" sz="2400">
              <a:latin typeface="Meiryo UI" panose="020B0604030504040204" pitchFamily="50" charset="-128"/>
              <a:ea typeface="Meiryo UI" panose="020B0604030504040204" pitchFamily="50" charset="-128"/>
              <a:cs typeface="メイリオ" panose="020B0604030504040204" pitchFamily="50" charset="-128"/>
            </a:rPr>
            <a:t>専用申込書</a:t>
          </a:r>
        </a:p>
      </xdr:txBody>
    </xdr:sp>
    <xdr:clientData/>
  </xdr:twoCellAnchor>
  <xdr:twoCellAnchor>
    <xdr:from>
      <xdr:col>16</xdr:col>
      <xdr:colOff>148167</xdr:colOff>
      <xdr:row>4</xdr:row>
      <xdr:rowOff>201082</xdr:rowOff>
    </xdr:from>
    <xdr:to>
      <xdr:col>33</xdr:col>
      <xdr:colOff>127000</xdr:colOff>
      <xdr:row>6</xdr:row>
      <xdr:rowOff>40216</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bwMode="auto">
        <a:xfrm>
          <a:off x="3492500" y="1015999"/>
          <a:ext cx="3937000" cy="304800"/>
        </a:xfrm>
        <a:prstGeom prst="wedgeRectCallout">
          <a:avLst>
            <a:gd name="adj1" fmla="val -30213"/>
            <a:gd name="adj2" fmla="val 42184"/>
          </a:avLst>
        </a:prstGeom>
        <a:solidFill>
          <a:srgbClr val="FFFF00"/>
        </a:solidFill>
        <a:ln w="9525" cap="flat" cmpd="sng" algn="ctr">
          <a:noFill/>
          <a:prstDash val="solid"/>
          <a:round/>
          <a:headEnd type="none" w="med" len="med"/>
          <a:tailEnd type="none" w="med" len="med"/>
        </a:ln>
        <a:effectLst/>
      </xdr:spPr>
      <xdr:txBody>
        <a:bodyPr vertOverflow="clip" horzOverflow="clip" wrap="square" lIns="0" tIns="0" rIns="0" bIns="0" rtlCol="0" anchor="t" upright="1"/>
        <a:lstStyle/>
        <a:p>
          <a:pPr algn="l"/>
          <a:r>
            <a:rPr kumimoji="1" lang="ja-JP" altLang="en-US" sz="900" baseline="0">
              <a:latin typeface="Meiryo UI" panose="020B0604030504040204" pitchFamily="50" charset="-128"/>
              <a:ea typeface="Meiryo UI" panose="020B0604030504040204" pitchFamily="50" charset="-128"/>
              <a:cs typeface="メイリオ" panose="020B0604030504040204" pitchFamily="50" charset="-128"/>
            </a:rPr>
            <a:t>数字やアルファベット、記号は特に指定がない限り半角でご記入ください。</a:t>
          </a:r>
        </a:p>
      </xdr:txBody>
    </xdr:sp>
    <xdr:clientData/>
  </xdr:twoCellAnchor>
  <xdr:twoCellAnchor>
    <xdr:from>
      <xdr:col>31</xdr:col>
      <xdr:colOff>52917</xdr:colOff>
      <xdr:row>17</xdr:row>
      <xdr:rowOff>169333</xdr:rowOff>
    </xdr:from>
    <xdr:to>
      <xdr:col>44</xdr:col>
      <xdr:colOff>45509</xdr:colOff>
      <xdr:row>19</xdr:row>
      <xdr:rowOff>79375</xdr:rowOff>
    </xdr:to>
    <xdr:sp macro="" textlink="">
      <xdr:nvSpPr>
        <xdr:cNvPr id="6" name="四角形吹き出し 5">
          <a:extLst>
            <a:ext uri="{FF2B5EF4-FFF2-40B4-BE49-F238E27FC236}">
              <a16:creationId xmlns:a16="http://schemas.microsoft.com/office/drawing/2014/main" id="{00000000-0008-0000-0100-000006000000}"/>
            </a:ext>
          </a:extLst>
        </xdr:cNvPr>
        <xdr:cNvSpPr/>
      </xdr:nvSpPr>
      <xdr:spPr bwMode="auto">
        <a:xfrm>
          <a:off x="6889750" y="3376083"/>
          <a:ext cx="3019426" cy="523875"/>
        </a:xfrm>
        <a:prstGeom prst="rect">
          <a:avLst/>
        </a:prstGeom>
        <a:solidFill>
          <a:srgbClr val="FFFF00"/>
        </a:solidFill>
        <a:ln w="9525" cap="flat" cmpd="sng" algn="ctr">
          <a:noFill/>
          <a:prstDash val="solid"/>
          <a:round/>
          <a:headEnd type="none" w="med" len="med"/>
          <a:tailEnd type="none" w="med" len="med"/>
        </a:ln>
        <a:effectLst/>
      </xdr:spPr>
      <xdr:txBody>
        <a:bodyPr vertOverflow="clip" horzOverflow="clip" wrap="square" lIns="36000" tIns="36000" rIns="36000" bIns="36000" rtlCol="0" anchor="t" upright="1"/>
        <a:lstStyle/>
        <a:p>
          <a:pPr algn="l">
            <a:lnSpc>
              <a:spcPts val="1080"/>
            </a:lnSpc>
          </a:pPr>
          <a:r>
            <a:rPr kumimoji="1" lang="en-US" altLang="ja-JP" sz="900" baseline="0">
              <a:latin typeface="Meiryo UI" panose="020B0604030504040204" pitchFamily="50" charset="-128"/>
              <a:ea typeface="Meiryo UI" panose="020B0604030504040204" pitchFamily="50" charset="-128"/>
              <a:cs typeface="メイリオ" panose="020B0604030504040204" pitchFamily="50" charset="-128"/>
            </a:rPr>
            <a:t>Master'sONE</a:t>
          </a:r>
          <a:r>
            <a:rPr kumimoji="1" lang="ja-JP" altLang="en-US" sz="900" baseline="0">
              <a:latin typeface="Meiryo UI" panose="020B0604030504040204" pitchFamily="50" charset="-128"/>
              <a:ea typeface="Meiryo UI" panose="020B0604030504040204" pitchFamily="50" charset="-128"/>
              <a:cs typeface="メイリオ" panose="020B0604030504040204" pitchFamily="50" charset="-128"/>
            </a:rPr>
            <a:t> ネットワークサービス申込書に記載したシステム管理者と同じ情報をご記入ください。</a:t>
          </a:r>
        </a:p>
      </xdr:txBody>
    </xdr:sp>
    <xdr:clientData/>
  </xdr:twoCellAnchor>
  <xdr:twoCellAnchor>
    <xdr:from>
      <xdr:col>26</xdr:col>
      <xdr:colOff>133349</xdr:colOff>
      <xdr:row>26</xdr:row>
      <xdr:rowOff>37041</xdr:rowOff>
    </xdr:from>
    <xdr:to>
      <xdr:col>43</xdr:col>
      <xdr:colOff>200025</xdr:colOff>
      <xdr:row>28</xdr:row>
      <xdr:rowOff>215898</xdr:rowOff>
    </xdr:to>
    <xdr:sp macro="" textlink="">
      <xdr:nvSpPr>
        <xdr:cNvPr id="8" name="四角形吹き出し 7">
          <a:extLst>
            <a:ext uri="{FF2B5EF4-FFF2-40B4-BE49-F238E27FC236}">
              <a16:creationId xmlns:a16="http://schemas.microsoft.com/office/drawing/2014/main" id="{00000000-0008-0000-0100-000008000000}"/>
            </a:ext>
          </a:extLst>
        </xdr:cNvPr>
        <xdr:cNvSpPr/>
      </xdr:nvSpPr>
      <xdr:spPr bwMode="auto">
        <a:xfrm>
          <a:off x="5781674" y="5990166"/>
          <a:ext cx="3952876" cy="836082"/>
        </a:xfrm>
        <a:prstGeom prst="wedgeRectCallout">
          <a:avLst>
            <a:gd name="adj1" fmla="val -36867"/>
            <a:gd name="adj2" fmla="val 14924"/>
          </a:avLst>
        </a:prstGeom>
        <a:solidFill>
          <a:srgbClr val="FFFF00"/>
        </a:solidFill>
        <a:ln w="9525" cap="flat" cmpd="sng" algn="ctr">
          <a:noFill/>
          <a:prstDash val="solid"/>
          <a:round/>
          <a:headEnd type="none" w="med" len="med"/>
          <a:tailEnd type="none" w="med" len="med"/>
        </a:ln>
        <a:effectLst/>
      </xdr:spPr>
      <xdr:txBody>
        <a:bodyPr vertOverflow="clip" horzOverflow="clip" wrap="square" lIns="36000" tIns="36000" rIns="36000" bIns="36000" rtlCol="0" anchor="t" upright="1"/>
        <a:lstStyle/>
        <a:p>
          <a:pPr marL="0" marR="0" indent="0" algn="l" defTabSz="914400" eaLnBrk="1" fontAlgn="auto" latinLnBrk="0" hangingPunct="1">
            <a:lnSpc>
              <a:spcPts val="1080"/>
            </a:lnSpc>
            <a:spcBef>
              <a:spcPts val="0"/>
            </a:spcBef>
            <a:spcAft>
              <a:spcPts val="0"/>
            </a:spcAft>
            <a:buClrTx/>
            <a:buSzTx/>
            <a:buFontTx/>
            <a:buNone/>
            <a:tabLst/>
            <a:defRPr/>
          </a:pPr>
          <a:r>
            <a:rPr kumimoji="1" lang="ja-JP" altLang="en-US" sz="1000" baseline="0">
              <a:latin typeface="Meiryo UI" panose="020B0604030504040204" pitchFamily="50" charset="-128"/>
              <a:ea typeface="Meiryo UI" panose="020B0604030504040204" pitchFamily="50" charset="-128"/>
              <a:cs typeface="メイリオ" panose="020B0604030504040204" pitchFamily="50" charset="-128"/>
            </a:rPr>
            <a:t>認証</a:t>
          </a:r>
          <a:r>
            <a:rPr kumimoji="1" lang="en-US" altLang="ja-JP" sz="1000" baseline="0">
              <a:latin typeface="Meiryo UI" panose="020B0604030504040204" pitchFamily="50" charset="-128"/>
              <a:ea typeface="Meiryo UI" panose="020B0604030504040204" pitchFamily="50" charset="-128"/>
              <a:cs typeface="メイリオ" panose="020B0604030504040204" pitchFamily="50" charset="-128"/>
            </a:rPr>
            <a:t>ID</a:t>
          </a:r>
          <a:r>
            <a:rPr kumimoji="1" lang="ja-JP" altLang="en-US" sz="1000" baseline="0">
              <a:latin typeface="Meiryo UI" panose="020B0604030504040204" pitchFamily="50" charset="-128"/>
              <a:ea typeface="Meiryo UI" panose="020B0604030504040204" pitchFamily="50" charset="-128"/>
              <a:cs typeface="メイリオ" panose="020B0604030504040204" pitchFamily="50" charset="-128"/>
            </a:rPr>
            <a:t>は次のような形式になり、</a:t>
          </a:r>
          <a:r>
            <a:rPr kumimoji="1" lang="ja-JP" altLang="en-US" sz="1000" baseline="0">
              <a:solidFill>
                <a:srgbClr val="FF0000"/>
              </a:solidFill>
              <a:latin typeface="Meiryo UI" panose="020B0604030504040204" pitchFamily="50" charset="-128"/>
              <a:ea typeface="Meiryo UI" panose="020B0604030504040204" pitchFamily="50" charset="-128"/>
              <a:cs typeface="メイリオ" panose="020B0604030504040204" pitchFamily="50" charset="-128"/>
            </a:rPr>
            <a:t>赤字部分</a:t>
          </a:r>
          <a:r>
            <a:rPr kumimoji="1" lang="ja-JP" altLang="en-US" sz="1000" baseline="0">
              <a:latin typeface="Meiryo UI" panose="020B0604030504040204" pitchFamily="50" charset="-128"/>
              <a:ea typeface="Meiryo UI" panose="020B0604030504040204" pitchFamily="50" charset="-128"/>
              <a:cs typeface="メイリオ" panose="020B0604030504040204" pitchFamily="50" charset="-128"/>
            </a:rPr>
            <a:t>はお客様で指定できます。</a:t>
          </a:r>
          <a:r>
            <a:rPr kumimoji="1" lang="ja-JP" altLang="en-US" sz="1000" baseline="0">
              <a:effectLst/>
              <a:latin typeface="Meiryo UI" panose="020B0604030504040204" pitchFamily="50" charset="-128"/>
              <a:ea typeface="Meiryo UI" panose="020B0604030504040204" pitchFamily="50" charset="-128"/>
              <a:cs typeface="メイリオ" panose="020B0604030504040204" pitchFamily="50" charset="-128"/>
            </a:rPr>
            <a:t>ユーザ</a:t>
          </a:r>
          <a:r>
            <a:rPr kumimoji="1" lang="en-US" altLang="ja-JP" sz="1000" baseline="0">
              <a:effectLst/>
              <a:latin typeface="Meiryo UI" panose="020B0604030504040204" pitchFamily="50" charset="-128"/>
              <a:ea typeface="Meiryo UI" panose="020B0604030504040204" pitchFamily="50" charset="-128"/>
              <a:cs typeface="メイリオ" panose="020B0604030504040204" pitchFamily="50" charset="-128"/>
            </a:rPr>
            <a:t>ID</a:t>
          </a:r>
          <a:r>
            <a:rPr kumimoji="1" lang="ja-JP" altLang="en-US" sz="1000" baseline="0">
              <a:effectLst/>
              <a:latin typeface="Meiryo UI" panose="020B0604030504040204" pitchFamily="50" charset="-128"/>
              <a:ea typeface="Meiryo UI" panose="020B0604030504040204" pitchFamily="50" charset="-128"/>
              <a:cs typeface="メイリオ" panose="020B0604030504040204" pitchFamily="50" charset="-128"/>
            </a:rPr>
            <a:t>はカスタマコンソール上で指定します。</a:t>
          </a:r>
        </a:p>
        <a:p>
          <a:pPr algn="l">
            <a:lnSpc>
              <a:spcPts val="1080"/>
            </a:lnSpc>
          </a:pPr>
          <a:endParaRPr kumimoji="1" lang="en-US" altLang="ja-JP" sz="1000" baseline="0">
            <a:latin typeface="Meiryo UI" panose="020B0604030504040204" pitchFamily="50" charset="-128"/>
            <a:ea typeface="Meiryo UI" panose="020B0604030504040204" pitchFamily="50" charset="-128"/>
            <a:cs typeface="メイリオ" panose="020B0604030504040204" pitchFamily="50" charset="-128"/>
          </a:endParaRPr>
        </a:p>
        <a:p>
          <a:pPr algn="l">
            <a:lnSpc>
              <a:spcPts val="1080"/>
            </a:lnSpc>
          </a:pPr>
          <a:r>
            <a:rPr kumimoji="1" lang="ja-JP" altLang="en-US" sz="1000" baseline="0">
              <a:solidFill>
                <a:srgbClr val="FF0000"/>
              </a:solidFill>
              <a:latin typeface="Meiryo UI" panose="020B0604030504040204" pitchFamily="50" charset="-128"/>
              <a:ea typeface="Meiryo UI" panose="020B0604030504040204" pitchFamily="50" charset="-128"/>
              <a:cs typeface="メイリオ" panose="020B0604030504040204" pitchFamily="50" charset="-128"/>
            </a:rPr>
            <a:t>ユーザ</a:t>
          </a:r>
          <a:r>
            <a:rPr kumimoji="1" lang="en-US" altLang="ja-JP" sz="1000" baseline="0">
              <a:solidFill>
                <a:srgbClr val="FF0000"/>
              </a:solidFill>
              <a:latin typeface="Meiryo UI" panose="020B0604030504040204" pitchFamily="50" charset="-128"/>
              <a:ea typeface="Meiryo UI" panose="020B0604030504040204" pitchFamily="50" charset="-128"/>
              <a:cs typeface="メイリオ" panose="020B0604030504040204" pitchFamily="50" charset="-128"/>
            </a:rPr>
            <a:t>ID</a:t>
          </a:r>
          <a:r>
            <a:rPr kumimoji="1" lang="en-US" altLang="ja-JP" sz="1000" baseline="0">
              <a:latin typeface="Meiryo UI" panose="020B0604030504040204" pitchFamily="50" charset="-128"/>
              <a:ea typeface="Meiryo UI" panose="020B0604030504040204" pitchFamily="50" charset="-128"/>
              <a:cs typeface="メイリオ" panose="020B0604030504040204" pitchFamily="50" charset="-128"/>
            </a:rPr>
            <a:t>@</a:t>
          </a:r>
          <a:r>
            <a:rPr kumimoji="1" lang="ja-JP" altLang="en-US" sz="1000" baseline="0">
              <a:solidFill>
                <a:srgbClr val="FF0000"/>
              </a:solidFill>
              <a:latin typeface="Meiryo UI" panose="020B0604030504040204" pitchFamily="50" charset="-128"/>
              <a:ea typeface="Meiryo UI" panose="020B0604030504040204" pitchFamily="50" charset="-128"/>
              <a:cs typeface="メイリオ" panose="020B0604030504040204" pitchFamily="50" charset="-128"/>
            </a:rPr>
            <a:t>企業識別子</a:t>
          </a:r>
          <a:r>
            <a:rPr kumimoji="1" lang="en-US" altLang="ja-JP" sz="1000" baseline="0">
              <a:latin typeface="Meiryo UI" panose="020B0604030504040204" pitchFamily="50" charset="-128"/>
              <a:ea typeface="Meiryo UI" panose="020B0604030504040204" pitchFamily="50" charset="-128"/>
              <a:cs typeface="メイリオ" panose="020B0604030504040204" pitchFamily="50" charset="-128"/>
            </a:rPr>
            <a:t>.</a:t>
          </a:r>
          <a:r>
            <a:rPr kumimoji="1" lang="ja-JP" altLang="en-US" sz="1000" baseline="0">
              <a:latin typeface="Meiryo UI" panose="020B0604030504040204" pitchFamily="50" charset="-128"/>
              <a:ea typeface="Meiryo UI" panose="020B0604030504040204" pitchFamily="50" charset="-128"/>
              <a:cs typeface="メイリオ" panose="020B0604030504040204" pitchFamily="50" charset="-128"/>
            </a:rPr>
            <a:t>サービス識別子</a:t>
          </a:r>
          <a:r>
            <a:rPr kumimoji="1" lang="en-US" altLang="ja-JP" sz="1000" baseline="0">
              <a:latin typeface="Meiryo UI" panose="020B0604030504040204" pitchFamily="50" charset="-128"/>
              <a:ea typeface="Meiryo UI" panose="020B0604030504040204" pitchFamily="50" charset="-128"/>
              <a:cs typeface="メイリオ" panose="020B0604030504040204" pitchFamily="50" charset="-128"/>
            </a:rPr>
            <a:t>.sphere.jp</a:t>
          </a:r>
        </a:p>
        <a:p>
          <a:pPr algn="l">
            <a:lnSpc>
              <a:spcPts val="1080"/>
            </a:lnSpc>
          </a:pPr>
          <a:r>
            <a:rPr kumimoji="1" lang="ja-JP" altLang="en-US" sz="1000" baseline="0">
              <a:latin typeface="Meiryo UI" panose="020B0604030504040204" pitchFamily="50" charset="-128"/>
              <a:ea typeface="Meiryo UI" panose="020B0604030504040204" pitchFamily="50" charset="-128"/>
              <a:cs typeface="メイリオ" panose="020B0604030504040204" pitchFamily="50" charset="-128"/>
            </a:rPr>
            <a:t>例</a:t>
          </a:r>
          <a:r>
            <a:rPr kumimoji="1" lang="en-US" altLang="ja-JP" sz="1000" baseline="0">
              <a:latin typeface="Meiryo UI" panose="020B0604030504040204" pitchFamily="50" charset="-128"/>
              <a:ea typeface="Meiryo UI" panose="020B0604030504040204" pitchFamily="50" charset="-128"/>
              <a:cs typeface="メイリオ" panose="020B0604030504040204" pitchFamily="50" charset="-128"/>
            </a:rPr>
            <a:t>)</a:t>
          </a:r>
          <a:r>
            <a:rPr kumimoji="1" lang="ja-JP" altLang="en-US" sz="1000" baseline="0">
              <a:latin typeface="Meiryo UI" panose="020B0604030504040204" pitchFamily="50" charset="-128"/>
              <a:ea typeface="Meiryo UI" panose="020B0604030504040204" pitchFamily="50" charset="-128"/>
              <a:cs typeface="メイリオ" panose="020B0604030504040204" pitchFamily="50" charset="-128"/>
            </a:rPr>
            <a:t> </a:t>
          </a:r>
          <a:r>
            <a:rPr kumimoji="1" lang="en-US" altLang="ja-JP" sz="1000" baseline="0">
              <a:solidFill>
                <a:srgbClr val="FF0000"/>
              </a:solidFill>
              <a:latin typeface="Meiryo UI" panose="020B0604030504040204" pitchFamily="50" charset="-128"/>
              <a:ea typeface="Meiryo UI" panose="020B0604030504040204" pitchFamily="50" charset="-128"/>
              <a:cs typeface="メイリオ" panose="020B0604030504040204" pitchFamily="50" charset="-128"/>
            </a:rPr>
            <a:t>m2m</a:t>
          </a:r>
          <a:r>
            <a:rPr kumimoji="1" lang="en-US" altLang="ja-JP" sz="1000" baseline="0">
              <a:latin typeface="Meiryo UI" panose="020B0604030504040204" pitchFamily="50" charset="-128"/>
              <a:ea typeface="Meiryo UI" panose="020B0604030504040204" pitchFamily="50" charset="-128"/>
              <a:cs typeface="メイリオ" panose="020B0604030504040204" pitchFamily="50" charset="-128"/>
            </a:rPr>
            <a:t>@</a:t>
          </a:r>
          <a:r>
            <a:rPr kumimoji="1" lang="en-US" altLang="ja-JP" sz="1000" baseline="0">
              <a:solidFill>
                <a:srgbClr val="FF0000"/>
              </a:solidFill>
              <a:latin typeface="Meiryo UI" panose="020B0604030504040204" pitchFamily="50" charset="-128"/>
              <a:ea typeface="Meiryo UI" panose="020B0604030504040204" pitchFamily="50" charset="-128"/>
              <a:cs typeface="メイリオ" panose="020B0604030504040204" pitchFamily="50" charset="-128"/>
            </a:rPr>
            <a:t>int-m2m</a:t>
          </a:r>
          <a:r>
            <a:rPr kumimoji="1" lang="en-US" altLang="ja-JP" sz="1000" baseline="0">
              <a:latin typeface="Meiryo UI" panose="020B0604030504040204" pitchFamily="50" charset="-128"/>
              <a:ea typeface="Meiryo UI" panose="020B0604030504040204" pitchFamily="50" charset="-128"/>
              <a:cs typeface="メイリオ" panose="020B0604030504040204" pitchFamily="50" charset="-128"/>
            </a:rPr>
            <a:t>.ict.sphere.jp</a:t>
          </a:r>
        </a:p>
      </xdr:txBody>
    </xdr:sp>
    <xdr:clientData/>
  </xdr:twoCellAnchor>
  <xdr:twoCellAnchor>
    <xdr:from>
      <xdr:col>27</xdr:col>
      <xdr:colOff>8255</xdr:colOff>
      <xdr:row>30</xdr:row>
      <xdr:rowOff>26035</xdr:rowOff>
    </xdr:from>
    <xdr:to>
      <xdr:col>44</xdr:col>
      <xdr:colOff>172084</xdr:colOff>
      <xdr:row>31</xdr:row>
      <xdr:rowOff>152400</xdr:rowOff>
    </xdr:to>
    <xdr:sp macro="" textlink="">
      <xdr:nvSpPr>
        <xdr:cNvPr id="9" name="四角形吹き出し 8">
          <a:extLst>
            <a:ext uri="{FF2B5EF4-FFF2-40B4-BE49-F238E27FC236}">
              <a16:creationId xmlns:a16="http://schemas.microsoft.com/office/drawing/2014/main" id="{00000000-0008-0000-0100-000009000000}"/>
            </a:ext>
          </a:extLst>
        </xdr:cNvPr>
        <xdr:cNvSpPr/>
      </xdr:nvSpPr>
      <xdr:spPr bwMode="auto">
        <a:xfrm>
          <a:off x="5885180" y="7341235"/>
          <a:ext cx="4050029" cy="507365"/>
        </a:xfrm>
        <a:prstGeom prst="wedgeRectCallout">
          <a:avLst>
            <a:gd name="adj1" fmla="val -36867"/>
            <a:gd name="adj2" fmla="val 14924"/>
          </a:avLst>
        </a:prstGeom>
        <a:solidFill>
          <a:srgbClr val="FFFF00"/>
        </a:solidFill>
        <a:ln w="9525" cap="flat" cmpd="sng" algn="ctr">
          <a:noFill/>
          <a:prstDash val="solid"/>
          <a:round/>
          <a:headEnd type="none" w="med" len="med"/>
          <a:tailEnd type="none" w="med" len="med"/>
        </a:ln>
        <a:effectLst/>
      </xdr:spPr>
      <xdr:txBody>
        <a:bodyPr vertOverflow="clip" horzOverflow="clip" wrap="square" lIns="36000" tIns="36000" rIns="36000" bIns="36000" rtlCol="0" anchor="t" upright="1"/>
        <a:lstStyle/>
        <a:p>
          <a:pPr marL="0" marR="0" indent="0" algn="l" defTabSz="914400" eaLnBrk="1" fontAlgn="auto" latinLnBrk="0" hangingPunct="1">
            <a:lnSpc>
              <a:spcPts val="1080"/>
            </a:lnSpc>
            <a:spcBef>
              <a:spcPts val="0"/>
            </a:spcBef>
            <a:spcAft>
              <a:spcPts val="0"/>
            </a:spcAft>
            <a:buClrTx/>
            <a:buSzTx/>
            <a:buFontTx/>
            <a:buNone/>
            <a:tabLst/>
            <a:defRPr/>
          </a:pPr>
          <a:r>
            <a:rPr kumimoji="1" lang="ja-JP" altLang="en-US" sz="1000" baseline="0">
              <a:latin typeface="Meiryo UI" panose="020B0604030504040204" pitchFamily="50" charset="-128"/>
              <a:ea typeface="Meiryo UI" panose="020B0604030504040204" pitchFamily="50" charset="-128"/>
              <a:cs typeface="メイリオ" panose="020B0604030504040204" pitchFamily="50" charset="-128"/>
            </a:rPr>
            <a:t>設定完了希望日の</a:t>
          </a:r>
          <a:r>
            <a:rPr kumimoji="1" lang="en-US" altLang="ja-JP" sz="1000" baseline="0">
              <a:solidFill>
                <a:srgbClr val="FF0000"/>
              </a:solidFill>
              <a:latin typeface="Meiryo UI" panose="020B0604030504040204" pitchFamily="50" charset="-128"/>
              <a:ea typeface="Meiryo UI" panose="020B0604030504040204" pitchFamily="50" charset="-128"/>
              <a:cs typeface="メイリオ" panose="020B0604030504040204" pitchFamily="50" charset="-128"/>
            </a:rPr>
            <a:t>8</a:t>
          </a:r>
          <a:r>
            <a:rPr kumimoji="1" lang="ja-JP" altLang="en-US" sz="1000" baseline="0">
              <a:solidFill>
                <a:srgbClr val="FF0000"/>
              </a:solidFill>
              <a:latin typeface="Meiryo UI" panose="020B0604030504040204" pitchFamily="50" charset="-128"/>
              <a:ea typeface="Meiryo UI" panose="020B0604030504040204" pitchFamily="50" charset="-128"/>
              <a:cs typeface="メイリオ" panose="020B0604030504040204" pitchFamily="50" charset="-128"/>
            </a:rPr>
            <a:t>営業日前</a:t>
          </a:r>
          <a:r>
            <a:rPr kumimoji="1" lang="ja-JP" altLang="en-US" sz="1000" baseline="0">
              <a:latin typeface="Meiryo UI" panose="020B0604030504040204" pitchFamily="50" charset="-128"/>
              <a:ea typeface="Meiryo UI" panose="020B0604030504040204" pitchFamily="50" charset="-128"/>
              <a:cs typeface="メイリオ" panose="020B0604030504040204" pitchFamily="50" charset="-128"/>
            </a:rPr>
            <a:t>の午前中までに、担当営業までお申込みください。なお、状況により当日中の受付が出来ない場合がありますので、予め余裕をもってお申込み願います。</a:t>
          </a:r>
          <a:endParaRPr kumimoji="1" lang="en-US" altLang="ja-JP" sz="1000" baseline="0">
            <a:latin typeface="Meiryo UI" panose="020B0604030504040204" pitchFamily="50" charset="-128"/>
            <a:ea typeface="Meiryo UI" panose="020B0604030504040204" pitchFamily="50" charset="-128"/>
            <a:cs typeface="メイリオ" panose="020B0604030504040204" pitchFamily="50" charset="-128"/>
          </a:endParaRPr>
        </a:p>
      </xdr:txBody>
    </xdr:sp>
    <xdr:clientData/>
  </xdr:twoCellAnchor>
  <xdr:twoCellAnchor>
    <xdr:from>
      <xdr:col>1</xdr:col>
      <xdr:colOff>95250</xdr:colOff>
      <xdr:row>11</xdr:row>
      <xdr:rowOff>25400</xdr:rowOff>
    </xdr:from>
    <xdr:to>
      <xdr:col>8</xdr:col>
      <xdr:colOff>88900</xdr:colOff>
      <xdr:row>12</xdr:row>
      <xdr:rowOff>158750</xdr:rowOff>
    </xdr:to>
    <xdr:sp macro="" textlink="">
      <xdr:nvSpPr>
        <xdr:cNvPr id="15" name="四角形吹き出し 4">
          <a:extLst>
            <a:ext uri="{FF2B5EF4-FFF2-40B4-BE49-F238E27FC236}">
              <a16:creationId xmlns:a16="http://schemas.microsoft.com/office/drawing/2014/main" id="{00000000-0008-0000-0100-00000F000000}"/>
            </a:ext>
          </a:extLst>
        </xdr:cNvPr>
        <xdr:cNvSpPr/>
      </xdr:nvSpPr>
      <xdr:spPr bwMode="auto">
        <a:xfrm>
          <a:off x="266700" y="2197100"/>
          <a:ext cx="1193800" cy="361950"/>
        </a:xfrm>
        <a:prstGeom prst="wedgeRectCallout">
          <a:avLst>
            <a:gd name="adj1" fmla="val 5340"/>
            <a:gd name="adj2" fmla="val -119494"/>
          </a:avLst>
        </a:prstGeom>
        <a:solidFill>
          <a:srgbClr val="FFFF00"/>
        </a:solidFill>
        <a:ln w="9525" cap="flat" cmpd="sng" algn="ctr">
          <a:noFill/>
          <a:prstDash val="solid"/>
          <a:round/>
          <a:headEnd type="none" w="med" len="med"/>
          <a:tailEnd type="none" w="med" len="med"/>
        </a:ln>
        <a:effectLst/>
      </xdr:spPr>
      <xdr:txBody>
        <a:bodyPr vertOverflow="clip" horzOverflow="clip" wrap="square" lIns="36000" tIns="36000" rIns="36000" bIns="36000" rtlCol="0" anchor="t" upright="1"/>
        <a:lstStyle/>
        <a:p>
          <a:pPr algn="l">
            <a:lnSpc>
              <a:spcPts val="1080"/>
            </a:lnSpc>
          </a:pPr>
          <a:r>
            <a:rPr kumimoji="1" lang="ja-JP" altLang="en-US" sz="900" baseline="0">
              <a:latin typeface="Meiryo UI" panose="020B0604030504040204" pitchFamily="50" charset="-128"/>
              <a:ea typeface="Meiryo UI" panose="020B0604030504040204" pitchFamily="50" charset="-128"/>
              <a:cs typeface="メイリオ" panose="020B0604030504040204" pitchFamily="50" charset="-128"/>
            </a:rPr>
            <a:t>説明にそってご記入ください。</a:t>
          </a:r>
        </a:p>
      </xdr:txBody>
    </xdr:sp>
    <xdr:clientData/>
  </xdr:twoCellAnchor>
  <xdr:twoCellAnchor>
    <xdr:from>
      <xdr:col>24</xdr:col>
      <xdr:colOff>76200</xdr:colOff>
      <xdr:row>10</xdr:row>
      <xdr:rowOff>85725</xdr:rowOff>
    </xdr:from>
    <xdr:to>
      <xdr:col>44</xdr:col>
      <xdr:colOff>158198</xdr:colOff>
      <xdr:row>11</xdr:row>
      <xdr:rowOff>192571</xdr:rowOff>
    </xdr:to>
    <xdr:sp macro="" textlink="">
      <xdr:nvSpPr>
        <xdr:cNvPr id="11" name="四角形吹き出し 5">
          <a:extLst>
            <a:ext uri="{FF2B5EF4-FFF2-40B4-BE49-F238E27FC236}">
              <a16:creationId xmlns:a16="http://schemas.microsoft.com/office/drawing/2014/main" id="{E7F73F43-E7E3-4A88-8241-F3CB1410F75F}"/>
            </a:ext>
          </a:extLst>
        </xdr:cNvPr>
        <xdr:cNvSpPr/>
      </xdr:nvSpPr>
      <xdr:spPr bwMode="auto">
        <a:xfrm>
          <a:off x="5267325" y="2009775"/>
          <a:ext cx="4653998" cy="364021"/>
        </a:xfrm>
        <a:prstGeom prst="rect">
          <a:avLst/>
        </a:prstGeom>
        <a:solidFill>
          <a:srgbClr val="FFFF00"/>
        </a:solidFill>
        <a:ln w="9525" cap="flat" cmpd="sng" algn="ctr">
          <a:noFill/>
          <a:prstDash val="solid"/>
          <a:round/>
          <a:headEnd type="none" w="med" len="med"/>
          <a:tailEnd type="none" w="med" len="med"/>
        </a:ln>
        <a:effectLst/>
      </xdr:spPr>
      <xdr:txBody>
        <a:bodyPr vertOverflow="clip" horzOverflow="clip" wrap="square" lIns="36000" tIns="36000" rIns="36000" bIns="36000" rtlCol="0" anchor="t" upright="1"/>
        <a:lstStyle/>
        <a:p>
          <a:pPr algn="l">
            <a:lnSpc>
              <a:spcPts val="1080"/>
            </a:lnSpc>
          </a:pPr>
          <a:r>
            <a:rPr kumimoji="1" lang="ja-JP" altLang="en-US" sz="900" baseline="0">
              <a:latin typeface="Meiryo UI" panose="020B0604030504040204" pitchFamily="50" charset="-128"/>
              <a:ea typeface="Meiryo UI" panose="020B0604030504040204" pitchFamily="50" charset="-128"/>
              <a:cs typeface="メイリオ" panose="020B0604030504040204" pitchFamily="50" charset="-128"/>
            </a:rPr>
            <a:t>初めてモバイルスタンダードタイプを申し込むときは「新規申し込み」</a:t>
          </a:r>
          <a:endParaRPr kumimoji="1" lang="en-US" altLang="ja-JP" sz="900" baseline="0">
            <a:latin typeface="Meiryo UI" panose="020B0604030504040204" pitchFamily="50" charset="-128"/>
            <a:ea typeface="Meiryo UI" panose="020B0604030504040204" pitchFamily="50" charset="-128"/>
            <a:cs typeface="メイリオ" panose="020B0604030504040204" pitchFamily="50" charset="-128"/>
          </a:endParaRPr>
        </a:p>
        <a:p>
          <a:pPr algn="l">
            <a:lnSpc>
              <a:spcPts val="1080"/>
            </a:lnSpc>
          </a:pPr>
          <a:r>
            <a:rPr kumimoji="1" lang="ja-JP" altLang="en-US" sz="900" baseline="0">
              <a:latin typeface="Meiryo UI" panose="020B0604030504040204" pitchFamily="50" charset="-128"/>
              <a:ea typeface="Meiryo UI" panose="020B0604030504040204" pitchFamily="50" charset="-128"/>
              <a:cs typeface="メイリオ" panose="020B0604030504040204" pitchFamily="50" charset="-128"/>
            </a:rPr>
            <a:t>オプションサービスの利用等に伴う企業識別子追加の場合は「企業識別子追加」を選択してください。</a:t>
          </a:r>
        </a:p>
      </xdr:txBody>
    </xdr:sp>
    <xdr:clientData/>
  </xdr:twoCellAnchor>
  <xdr:twoCellAnchor>
    <xdr:from>
      <xdr:col>29</xdr:col>
      <xdr:colOff>19049</xdr:colOff>
      <xdr:row>36</xdr:row>
      <xdr:rowOff>66676</xdr:rowOff>
    </xdr:from>
    <xdr:to>
      <xdr:col>44</xdr:col>
      <xdr:colOff>19050</xdr:colOff>
      <xdr:row>38</xdr:row>
      <xdr:rowOff>133350</xdr:rowOff>
    </xdr:to>
    <xdr:sp macro="" textlink="">
      <xdr:nvSpPr>
        <xdr:cNvPr id="18" name="四角形吹き出し 14">
          <a:extLst>
            <a:ext uri="{FF2B5EF4-FFF2-40B4-BE49-F238E27FC236}">
              <a16:creationId xmlns:a16="http://schemas.microsoft.com/office/drawing/2014/main" id="{5EA4BB6A-DEAE-48CD-84AA-38DEE844C97A}"/>
            </a:ext>
          </a:extLst>
        </xdr:cNvPr>
        <xdr:cNvSpPr/>
      </xdr:nvSpPr>
      <xdr:spPr bwMode="auto">
        <a:xfrm>
          <a:off x="6353174" y="9010651"/>
          <a:ext cx="3600451" cy="523874"/>
        </a:xfrm>
        <a:prstGeom prst="wedgeRectCallout">
          <a:avLst>
            <a:gd name="adj1" fmla="val -45563"/>
            <a:gd name="adj2" fmla="val -4589"/>
          </a:avLst>
        </a:prstGeom>
        <a:solidFill>
          <a:srgbClr val="FFFF00"/>
        </a:solidFill>
        <a:ln w="9525" cap="flat" cmpd="sng" algn="ctr">
          <a:noFill/>
          <a:prstDash val="solid"/>
          <a:round/>
          <a:headEnd type="none" w="med" len="med"/>
          <a:tailEnd type="none" w="med" len="med"/>
        </a:ln>
        <a:effectLst/>
      </xdr:spPr>
      <xdr:txBody>
        <a:bodyPr vertOverflow="clip" horzOverflow="clip" wrap="square" lIns="36000" tIns="36000" rIns="36000" bIns="36000" rtlCol="0" anchor="t" upright="1"/>
        <a:lstStyle/>
        <a:p>
          <a:pPr marL="0" marR="0" indent="0" algn="l" defTabSz="914400" eaLnBrk="1" fontAlgn="auto" latinLnBrk="0" hangingPunct="1">
            <a:lnSpc>
              <a:spcPts val="1080"/>
            </a:lnSpc>
            <a:spcBef>
              <a:spcPts val="0"/>
            </a:spcBef>
            <a:spcAft>
              <a:spcPts val="0"/>
            </a:spcAft>
            <a:buClrTx/>
            <a:buSzTx/>
            <a:buFontTx/>
            <a:buNone/>
            <a:tabLst/>
            <a:defRPr/>
          </a:pPr>
          <a:r>
            <a:rPr kumimoji="1" lang="en-US" altLang="ja-JP" sz="1000" baseline="0">
              <a:latin typeface="Meiryo UI" panose="020B0604030504040204" pitchFamily="50" charset="-128"/>
              <a:ea typeface="Meiryo UI" panose="020B0604030504040204" pitchFamily="50" charset="-128"/>
              <a:cs typeface="メイリオ" panose="020B0604030504040204" pitchFamily="50" charset="-128"/>
            </a:rPr>
            <a:t>3G</a:t>
          </a:r>
          <a:r>
            <a:rPr kumimoji="1" lang="ja-JP" altLang="en-US" sz="1000" baseline="0">
              <a:latin typeface="Meiryo UI" panose="020B0604030504040204" pitchFamily="50" charset="-128"/>
              <a:ea typeface="Meiryo UI" panose="020B0604030504040204" pitchFamily="50" charset="-128"/>
              <a:cs typeface="メイリオ" panose="020B0604030504040204" pitchFamily="50" charset="-128"/>
            </a:rPr>
            <a:t>は新規販売終了しているため</a:t>
          </a:r>
          <a:r>
            <a:rPr kumimoji="1" lang="en-US" altLang="ja-JP" sz="1000" baseline="0">
              <a:latin typeface="Meiryo UI" panose="020B0604030504040204" pitchFamily="50" charset="-128"/>
              <a:ea typeface="Meiryo UI" panose="020B0604030504040204" pitchFamily="50" charset="-128"/>
              <a:cs typeface="メイリオ" panose="020B0604030504040204" pitchFamily="50" charset="-128"/>
            </a:rPr>
            <a:t>LTE-IP</a:t>
          </a:r>
          <a:r>
            <a:rPr kumimoji="1" lang="ja-JP" altLang="en-US" sz="1000" baseline="0">
              <a:latin typeface="Meiryo UI" panose="020B0604030504040204" pitchFamily="50" charset="-128"/>
              <a:ea typeface="Meiryo UI" panose="020B0604030504040204" pitchFamily="50" charset="-128"/>
              <a:cs typeface="メイリオ" panose="020B0604030504040204" pitchFamily="50" charset="-128"/>
            </a:rPr>
            <a:t>のみの提供です</a:t>
          </a:r>
          <a:endParaRPr kumimoji="1" lang="en-US" altLang="ja-JP" sz="1000" baseline="0">
            <a:latin typeface="Meiryo UI" panose="020B0604030504040204" pitchFamily="50" charset="-128"/>
            <a:ea typeface="Meiryo UI" panose="020B0604030504040204" pitchFamily="50" charset="-128"/>
            <a:cs typeface="メイリオ" panose="020B0604030504040204" pitchFamily="50" charset="-128"/>
          </a:endParaRPr>
        </a:p>
        <a:p>
          <a:pPr marL="0" marR="0" indent="0" algn="l" defTabSz="914400" eaLnBrk="1" fontAlgn="auto" latinLnBrk="0" hangingPunct="1">
            <a:lnSpc>
              <a:spcPts val="1080"/>
            </a:lnSpc>
            <a:spcBef>
              <a:spcPts val="0"/>
            </a:spcBef>
            <a:spcAft>
              <a:spcPts val="0"/>
            </a:spcAft>
            <a:buClrTx/>
            <a:buSzTx/>
            <a:buFontTx/>
            <a:buNone/>
            <a:tabLst/>
            <a:defRPr/>
          </a:pPr>
          <a:r>
            <a:rPr kumimoji="1" lang="en-US" altLang="ja-JP" sz="1000" baseline="0">
              <a:latin typeface="Meiryo UI" panose="020B0604030504040204" pitchFamily="50" charset="-128"/>
              <a:ea typeface="Meiryo UI" panose="020B0604030504040204" pitchFamily="50" charset="-128"/>
              <a:cs typeface="メイリオ" panose="020B0604030504040204" pitchFamily="50" charset="-128"/>
            </a:rPr>
            <a:t>5G(NSA)</a:t>
          </a:r>
          <a:r>
            <a:rPr kumimoji="1" lang="ja-JP" altLang="en-US" sz="1000" baseline="0">
              <a:latin typeface="Meiryo UI" panose="020B0604030504040204" pitchFamily="50" charset="-128"/>
              <a:ea typeface="Meiryo UI" panose="020B0604030504040204" pitchFamily="50" charset="-128"/>
              <a:cs typeface="メイリオ" panose="020B0604030504040204" pitchFamily="50" charset="-128"/>
            </a:rPr>
            <a:t>への通信規格変更は、一度</a:t>
          </a:r>
          <a:r>
            <a:rPr kumimoji="1" lang="en-US" altLang="ja-JP" sz="1000" baseline="0">
              <a:latin typeface="Meiryo UI" panose="020B0604030504040204" pitchFamily="50" charset="-128"/>
              <a:ea typeface="Meiryo UI" panose="020B0604030504040204" pitchFamily="50" charset="-128"/>
              <a:cs typeface="メイリオ" panose="020B0604030504040204" pitchFamily="50" charset="-128"/>
            </a:rPr>
            <a:t>LTE</a:t>
          </a:r>
          <a:r>
            <a:rPr kumimoji="1" lang="ja-JP" altLang="en-US" sz="1000" baseline="0">
              <a:latin typeface="Meiryo UI" panose="020B0604030504040204" pitchFamily="50" charset="-128"/>
              <a:ea typeface="Meiryo UI" panose="020B0604030504040204" pitchFamily="50" charset="-128"/>
              <a:cs typeface="メイリオ" panose="020B0604030504040204" pitchFamily="50" charset="-128"/>
            </a:rPr>
            <a:t>で</a:t>
          </a:r>
          <a:r>
            <a:rPr kumimoji="1" lang="en-US" altLang="ja-JP" sz="1000" baseline="0">
              <a:latin typeface="Meiryo UI" panose="020B0604030504040204" pitchFamily="50" charset="-128"/>
              <a:ea typeface="Meiryo UI" panose="020B0604030504040204" pitchFamily="50" charset="-128"/>
              <a:cs typeface="メイリオ" panose="020B0604030504040204" pitchFamily="50" charset="-128"/>
            </a:rPr>
            <a:t>SIM</a:t>
          </a:r>
          <a:r>
            <a:rPr kumimoji="1" lang="ja-JP" altLang="en-US" sz="1000" baseline="0">
              <a:latin typeface="Meiryo UI" panose="020B0604030504040204" pitchFamily="50" charset="-128"/>
              <a:ea typeface="Meiryo UI" panose="020B0604030504040204" pitchFamily="50" charset="-128"/>
              <a:cs typeface="メイリオ" panose="020B0604030504040204" pitchFamily="50" charset="-128"/>
            </a:rPr>
            <a:t>を開通後、カスタマーコンソールから実施可能です。</a:t>
          </a:r>
          <a:endParaRPr kumimoji="1" lang="en-US" altLang="ja-JP" sz="1000" baseline="0">
            <a:latin typeface="Meiryo UI" panose="020B0604030504040204" pitchFamily="50" charset="-128"/>
            <a:ea typeface="Meiryo UI" panose="020B0604030504040204" pitchFamily="50" charset="-128"/>
            <a:cs typeface="メイリオ" panose="020B0604030504040204" pitchFamily="50" charset="-128"/>
          </a:endParaRPr>
        </a:p>
      </xdr:txBody>
    </xdr:sp>
    <xdr:clientData/>
  </xdr:twoCellAnchor>
  <xdr:twoCellAnchor>
    <xdr:from>
      <xdr:col>26</xdr:col>
      <xdr:colOff>171450</xdr:colOff>
      <xdr:row>43</xdr:row>
      <xdr:rowOff>28575</xdr:rowOff>
    </xdr:from>
    <xdr:to>
      <xdr:col>44</xdr:col>
      <xdr:colOff>178075</xdr:colOff>
      <xdr:row>52</xdr:row>
      <xdr:rowOff>47625</xdr:rowOff>
    </xdr:to>
    <xdr:sp macro="" textlink="">
      <xdr:nvSpPr>
        <xdr:cNvPr id="19" name="四角形吹き出し 14">
          <a:extLst>
            <a:ext uri="{FF2B5EF4-FFF2-40B4-BE49-F238E27FC236}">
              <a16:creationId xmlns:a16="http://schemas.microsoft.com/office/drawing/2014/main" id="{77C9E27B-B896-4376-AC60-963B647D2AF1}"/>
            </a:ext>
          </a:extLst>
        </xdr:cNvPr>
        <xdr:cNvSpPr/>
      </xdr:nvSpPr>
      <xdr:spPr bwMode="auto">
        <a:xfrm>
          <a:off x="5819775" y="10306050"/>
          <a:ext cx="4292875" cy="952500"/>
        </a:xfrm>
        <a:prstGeom prst="wedgeRectCallout">
          <a:avLst>
            <a:gd name="adj1" fmla="val -36999"/>
            <a:gd name="adj2" fmla="val -12122"/>
          </a:avLst>
        </a:prstGeom>
        <a:solidFill>
          <a:srgbClr val="FFFF00"/>
        </a:solidFill>
        <a:ln w="9525" cap="flat" cmpd="sng" algn="ctr">
          <a:noFill/>
          <a:prstDash val="solid"/>
          <a:round/>
          <a:headEnd type="none" w="med" len="med"/>
          <a:tailEnd type="none" w="med" len="med"/>
        </a:ln>
        <a:effectLst/>
      </xdr:spPr>
      <xdr:txBody>
        <a:bodyPr vertOverflow="clip" horzOverflow="clip" wrap="square" lIns="36000" tIns="36000" rIns="36000" bIns="0" rtlCol="0" anchor="t" upright="1"/>
        <a:lstStyle/>
        <a:p>
          <a:pPr marL="171450" marR="0" indent="-171450" algn="l" defTabSz="914400" eaLnBrk="1" fontAlgn="auto" latinLnBrk="0" hangingPunct="1">
            <a:lnSpc>
              <a:spcPts val="1080"/>
            </a:lnSpc>
            <a:spcBef>
              <a:spcPts val="0"/>
            </a:spcBef>
            <a:spcAft>
              <a:spcPts val="0"/>
            </a:spcAft>
            <a:buClrTx/>
            <a:buSzTx/>
            <a:buFont typeface="Arial" panose="020B0604020202020204" pitchFamily="34" charset="0"/>
            <a:buChar char="•"/>
            <a:tabLst/>
            <a:defRPr/>
          </a:pPr>
          <a:r>
            <a:rPr kumimoji="1" lang="ja-JP" altLang="en-US" sz="1000" baseline="0">
              <a:latin typeface="Meiryo UI" panose="020B0604030504040204" pitchFamily="50" charset="-128"/>
              <a:ea typeface="Meiryo UI" panose="020B0604030504040204" pitchFamily="50" charset="-128"/>
              <a:cs typeface="メイリオ" panose="020B0604030504040204" pitchFamily="50" charset="-128"/>
            </a:rPr>
            <a:t>指定された台数を基に端末用</a:t>
          </a:r>
          <a:r>
            <a:rPr kumimoji="1" lang="en-US" altLang="ja-JP" sz="1000" baseline="0">
              <a:latin typeface="Meiryo UI" panose="020B0604030504040204" pitchFamily="50" charset="-128"/>
              <a:ea typeface="Meiryo UI" panose="020B0604030504040204" pitchFamily="50" charset="-128"/>
              <a:cs typeface="メイリオ" panose="020B0604030504040204" pitchFamily="50" charset="-128"/>
            </a:rPr>
            <a:t>IP</a:t>
          </a:r>
          <a:r>
            <a:rPr kumimoji="1" lang="ja-JP" altLang="en-US" sz="1000" baseline="0">
              <a:latin typeface="Meiryo UI" panose="020B0604030504040204" pitchFamily="50" charset="-128"/>
              <a:ea typeface="Meiryo UI" panose="020B0604030504040204" pitchFamily="50" charset="-128"/>
              <a:cs typeface="メイリオ" panose="020B0604030504040204" pitchFamily="50" charset="-128"/>
            </a:rPr>
            <a:t>アドレス帯を割り当てます。</a:t>
          </a:r>
          <a:endParaRPr kumimoji="1" lang="en-US" altLang="ja-JP" sz="1000" baseline="0">
            <a:latin typeface="Meiryo UI" panose="020B0604030504040204" pitchFamily="50" charset="-128"/>
            <a:ea typeface="Meiryo UI" panose="020B0604030504040204" pitchFamily="50" charset="-128"/>
            <a:cs typeface="メイリオ" panose="020B0604030504040204" pitchFamily="50" charset="-128"/>
          </a:endParaRPr>
        </a:p>
        <a:p>
          <a:pPr marL="171450" marR="0" indent="-171450" algn="l" defTabSz="914400" eaLnBrk="1" fontAlgn="auto" latinLnBrk="0" hangingPunct="1">
            <a:lnSpc>
              <a:spcPts val="1080"/>
            </a:lnSpc>
            <a:spcBef>
              <a:spcPts val="0"/>
            </a:spcBef>
            <a:spcAft>
              <a:spcPts val="0"/>
            </a:spcAft>
            <a:buClrTx/>
            <a:buSzTx/>
            <a:buFont typeface="Arial" panose="020B0604020202020204" pitchFamily="34" charset="0"/>
            <a:buChar char="•"/>
            <a:tabLst/>
            <a:defRPr/>
          </a:pPr>
          <a:r>
            <a:rPr kumimoji="1" lang="ja-JP" altLang="en-US" sz="1000" baseline="0">
              <a:latin typeface="Meiryo UI" panose="020B0604030504040204" pitchFamily="50" charset="-128"/>
              <a:ea typeface="Meiryo UI" panose="020B0604030504040204" pitchFamily="50" charset="-128"/>
              <a:cs typeface="メイリオ" panose="020B0604030504040204" pitchFamily="50" charset="-128"/>
            </a:rPr>
            <a:t>プライベート</a:t>
          </a:r>
          <a:r>
            <a:rPr kumimoji="1" lang="en-US" altLang="ja-JP" sz="1000" baseline="0">
              <a:latin typeface="Meiryo UI" panose="020B0604030504040204" pitchFamily="50" charset="-128"/>
              <a:ea typeface="Meiryo UI" panose="020B0604030504040204" pitchFamily="50" charset="-128"/>
              <a:cs typeface="メイリオ" panose="020B0604030504040204" pitchFamily="50" charset="-128"/>
            </a:rPr>
            <a:t>IP</a:t>
          </a:r>
          <a:r>
            <a:rPr kumimoji="1" lang="ja-JP" altLang="en-US" sz="1000" baseline="0">
              <a:latin typeface="Meiryo UI" panose="020B0604030504040204" pitchFamily="50" charset="-128"/>
              <a:ea typeface="Meiryo UI" panose="020B0604030504040204" pitchFamily="50" charset="-128"/>
              <a:cs typeface="メイリオ" panose="020B0604030504040204" pitchFamily="50" charset="-128"/>
            </a:rPr>
            <a:t>アドレスはカスタマーコンソールより端末用</a:t>
          </a:r>
          <a:r>
            <a:rPr kumimoji="1" lang="en-US" altLang="ja-JP" sz="1000" baseline="0">
              <a:latin typeface="Meiryo UI" panose="020B0604030504040204" pitchFamily="50" charset="-128"/>
              <a:ea typeface="Meiryo UI" panose="020B0604030504040204" pitchFamily="50" charset="-128"/>
              <a:cs typeface="メイリオ" panose="020B0604030504040204" pitchFamily="50" charset="-128"/>
            </a:rPr>
            <a:t>IP</a:t>
          </a:r>
          <a:r>
            <a:rPr kumimoji="1" lang="ja-JP" altLang="en-US" sz="1000" baseline="0">
              <a:latin typeface="Meiryo UI" panose="020B0604030504040204" pitchFamily="50" charset="-128"/>
              <a:ea typeface="Meiryo UI" panose="020B0604030504040204" pitchFamily="50" charset="-128"/>
              <a:cs typeface="メイリオ" panose="020B0604030504040204" pitchFamily="50" charset="-128"/>
            </a:rPr>
            <a:t>アドレスを追加申請いただくことで、後から端末（</a:t>
          </a:r>
          <a:r>
            <a:rPr kumimoji="1" lang="en-US" altLang="ja-JP" sz="1000" baseline="0">
              <a:latin typeface="Meiryo UI" panose="020B0604030504040204" pitchFamily="50" charset="-128"/>
              <a:ea typeface="Meiryo UI" panose="020B0604030504040204" pitchFamily="50" charset="-128"/>
              <a:cs typeface="メイリオ" panose="020B0604030504040204" pitchFamily="50" charset="-128"/>
            </a:rPr>
            <a:t>SIM</a:t>
          </a:r>
          <a:r>
            <a:rPr kumimoji="1" lang="ja-JP" altLang="en-US" sz="1000" baseline="0">
              <a:latin typeface="Meiryo UI" panose="020B0604030504040204" pitchFamily="50" charset="-128"/>
              <a:ea typeface="Meiryo UI" panose="020B0604030504040204" pitchFamily="50" charset="-128"/>
              <a:cs typeface="メイリオ" panose="020B0604030504040204" pitchFamily="50" charset="-128"/>
            </a:rPr>
            <a:t>）を追加することが可能です。</a:t>
          </a:r>
        </a:p>
        <a:p>
          <a:pPr marL="171450" marR="0" indent="-171450" algn="l" defTabSz="914400" eaLnBrk="1" fontAlgn="auto" latinLnBrk="0" hangingPunct="1">
            <a:lnSpc>
              <a:spcPts val="1080"/>
            </a:lnSpc>
            <a:spcBef>
              <a:spcPts val="0"/>
            </a:spcBef>
            <a:spcAft>
              <a:spcPts val="0"/>
            </a:spcAft>
            <a:buClrTx/>
            <a:buSzTx/>
            <a:buFont typeface="Arial" panose="020B0604020202020204" pitchFamily="34" charset="0"/>
            <a:buChar char="•"/>
            <a:tabLst/>
            <a:defRPr/>
          </a:pPr>
          <a:r>
            <a:rPr kumimoji="1" lang="ja-JP" altLang="en-US" sz="1000" baseline="0">
              <a:latin typeface="Meiryo UI" panose="020B0604030504040204" pitchFamily="50" charset="-128"/>
              <a:ea typeface="Meiryo UI" panose="020B0604030504040204" pitchFamily="50" charset="-128"/>
              <a:cs typeface="メイリオ" panose="020B0604030504040204" pitchFamily="50" charset="-128"/>
            </a:rPr>
            <a:t>グローバル</a:t>
          </a:r>
          <a:r>
            <a:rPr kumimoji="1" lang="en-US" altLang="ja-JP" sz="1000" baseline="0">
              <a:latin typeface="Meiryo UI" panose="020B0604030504040204" pitchFamily="50" charset="-128"/>
              <a:ea typeface="Meiryo UI" panose="020B0604030504040204" pitchFamily="50" charset="-128"/>
              <a:cs typeface="メイリオ" panose="020B0604030504040204" pitchFamily="50" charset="-128"/>
            </a:rPr>
            <a:t>IP</a:t>
          </a:r>
          <a:r>
            <a:rPr kumimoji="1" lang="ja-JP" altLang="en-US" sz="1000" baseline="0">
              <a:latin typeface="Meiryo UI" panose="020B0604030504040204" pitchFamily="50" charset="-128"/>
              <a:ea typeface="Meiryo UI" panose="020B0604030504040204" pitchFamily="50" charset="-128"/>
              <a:cs typeface="メイリオ" panose="020B0604030504040204" pitchFamily="50" charset="-128"/>
            </a:rPr>
            <a:t>アドレスは「端末アドレス追加（</a:t>
          </a:r>
          <a:r>
            <a:rPr kumimoji="1" lang="en-US" altLang="ja-JP" sz="1000" baseline="0">
              <a:latin typeface="Meiryo UI" panose="020B0604030504040204" pitchFamily="50" charset="-128"/>
              <a:ea typeface="Meiryo UI" panose="020B0604030504040204" pitchFamily="50" charset="-128"/>
              <a:cs typeface="メイリオ" panose="020B0604030504040204" pitchFamily="50" charset="-128"/>
            </a:rPr>
            <a:t>NW</a:t>
          </a:r>
          <a:r>
            <a:rPr kumimoji="1" lang="ja-JP" altLang="en-US" sz="1000" baseline="0">
              <a:latin typeface="Meiryo UI" panose="020B0604030504040204" pitchFamily="50" charset="-128"/>
              <a:ea typeface="Meiryo UI" panose="020B0604030504040204" pitchFamily="50" charset="-128"/>
              <a:cs typeface="メイリオ" panose="020B0604030504040204" pitchFamily="50" charset="-128"/>
            </a:rPr>
            <a:t>追加）」の申込書にて追加申請いただくことで、アドレスを追加後、カスタマーコンソールより端末（</a:t>
          </a:r>
          <a:r>
            <a:rPr kumimoji="1" lang="en-US" altLang="ja-JP" sz="1000" baseline="0">
              <a:latin typeface="Meiryo UI" panose="020B0604030504040204" pitchFamily="50" charset="-128"/>
              <a:ea typeface="Meiryo UI" panose="020B0604030504040204" pitchFamily="50" charset="-128"/>
              <a:cs typeface="メイリオ" panose="020B0604030504040204" pitchFamily="50" charset="-128"/>
            </a:rPr>
            <a:t>SIM</a:t>
          </a:r>
          <a:r>
            <a:rPr kumimoji="1" lang="ja-JP" altLang="en-US" sz="1000" baseline="0">
              <a:latin typeface="Meiryo UI" panose="020B0604030504040204" pitchFamily="50" charset="-128"/>
              <a:ea typeface="Meiryo UI" panose="020B0604030504040204" pitchFamily="50" charset="-128"/>
              <a:cs typeface="メイリオ" panose="020B0604030504040204" pitchFamily="50" charset="-128"/>
            </a:rPr>
            <a:t>）を追加することが可能です。</a:t>
          </a:r>
          <a:endParaRPr kumimoji="1" lang="en-US" altLang="ja-JP" sz="1000" baseline="0">
            <a:latin typeface="Meiryo UI" panose="020B0604030504040204" pitchFamily="50" charset="-128"/>
            <a:ea typeface="Meiryo UI" panose="020B0604030504040204" pitchFamily="50" charset="-128"/>
            <a:cs typeface="メイリオ" panose="020B0604030504040204" pitchFamily="50" charset="-128"/>
          </a:endParaRPr>
        </a:p>
      </xdr:txBody>
    </xdr:sp>
    <xdr:clientData/>
  </xdr:twoCellAnchor>
  <xdr:twoCellAnchor>
    <xdr:from>
      <xdr:col>17</xdr:col>
      <xdr:colOff>161925</xdr:colOff>
      <xdr:row>53</xdr:row>
      <xdr:rowOff>28575</xdr:rowOff>
    </xdr:from>
    <xdr:to>
      <xdr:col>28</xdr:col>
      <xdr:colOff>49039</xdr:colOff>
      <xdr:row>53</xdr:row>
      <xdr:rowOff>210283</xdr:rowOff>
    </xdr:to>
    <xdr:sp macro="" textlink="">
      <xdr:nvSpPr>
        <xdr:cNvPr id="21" name="四角形吹き出し 18">
          <a:extLst>
            <a:ext uri="{FF2B5EF4-FFF2-40B4-BE49-F238E27FC236}">
              <a16:creationId xmlns:a16="http://schemas.microsoft.com/office/drawing/2014/main" id="{5CEB27BF-2EE5-4224-AAE3-FA4719730CEF}"/>
            </a:ext>
          </a:extLst>
        </xdr:cNvPr>
        <xdr:cNvSpPr/>
      </xdr:nvSpPr>
      <xdr:spPr bwMode="auto">
        <a:xfrm>
          <a:off x="3752850" y="11458575"/>
          <a:ext cx="2401714" cy="181708"/>
        </a:xfrm>
        <a:prstGeom prst="wedgeRectCallout">
          <a:avLst>
            <a:gd name="adj1" fmla="val -36867"/>
            <a:gd name="adj2" fmla="val 14924"/>
          </a:avLst>
        </a:prstGeom>
        <a:solidFill>
          <a:srgbClr val="FFFF00"/>
        </a:solidFill>
        <a:ln w="9525" cap="flat" cmpd="sng" algn="ctr">
          <a:noFill/>
          <a:prstDash val="solid"/>
          <a:round/>
          <a:headEnd type="none" w="med" len="med"/>
          <a:tailEnd type="none" w="med" len="med"/>
        </a:ln>
        <a:effectLst/>
      </xdr:spPr>
      <xdr:txBody>
        <a:bodyPr vertOverflow="clip" horzOverflow="clip" wrap="square" lIns="36000" tIns="36000" rIns="36000" bIns="36000" rtlCol="0" anchor="t" upright="1"/>
        <a:lstStyle/>
        <a:p>
          <a:pPr marL="0" marR="0" indent="0" algn="ctr" defTabSz="914400" eaLnBrk="1" fontAlgn="auto" latinLnBrk="0" hangingPunct="1">
            <a:lnSpc>
              <a:spcPts val="1080"/>
            </a:lnSpc>
            <a:spcBef>
              <a:spcPts val="0"/>
            </a:spcBef>
            <a:spcAft>
              <a:spcPts val="0"/>
            </a:spcAft>
            <a:buClrTx/>
            <a:buSzTx/>
            <a:buFontTx/>
            <a:buNone/>
            <a:tabLst/>
            <a:defRPr/>
          </a:pPr>
          <a:r>
            <a:rPr kumimoji="1" lang="en-US" altLang="ja-JP" sz="1000" baseline="0">
              <a:latin typeface="Meiryo UI" panose="020B0604030504040204" pitchFamily="50" charset="-128"/>
              <a:ea typeface="Meiryo UI" panose="020B0604030504040204" pitchFamily="50" charset="-128"/>
              <a:cs typeface="メイリオ" panose="020B0604030504040204" pitchFamily="50" charset="-128"/>
            </a:rPr>
            <a:t>※</a:t>
          </a:r>
          <a:r>
            <a:rPr kumimoji="1" lang="ja-JP" altLang="en-US" sz="1000" baseline="0">
              <a:latin typeface="Meiryo UI" panose="020B0604030504040204" pitchFamily="50" charset="-128"/>
              <a:ea typeface="Meiryo UI" panose="020B0604030504040204" pitchFamily="50" charset="-128"/>
              <a:cs typeface="メイリオ" panose="020B0604030504040204" pitchFamily="50" charset="-128"/>
            </a:rPr>
            <a:t>企業識別子追加のときは記入不要です。</a:t>
          </a:r>
          <a:endParaRPr kumimoji="1" lang="en-US" altLang="ja-JP" sz="1000" baseline="0">
            <a:latin typeface="Meiryo UI" panose="020B0604030504040204" pitchFamily="50" charset="-128"/>
            <a:ea typeface="Meiryo UI" panose="020B0604030504040204" pitchFamily="50" charset="-128"/>
            <a:cs typeface="メイリオ" panose="020B0604030504040204" pitchFamily="50" charset="-128"/>
          </a:endParaRPr>
        </a:p>
      </xdr:txBody>
    </xdr:sp>
    <xdr:clientData/>
  </xdr:twoCellAnchor>
  <xdr:twoCellAnchor>
    <xdr:from>
      <xdr:col>36</xdr:col>
      <xdr:colOff>47625</xdr:colOff>
      <xdr:row>3</xdr:row>
      <xdr:rowOff>133350</xdr:rowOff>
    </xdr:from>
    <xdr:to>
      <xdr:col>43</xdr:col>
      <xdr:colOff>66674</xdr:colOff>
      <xdr:row>7</xdr:row>
      <xdr:rowOff>60324</xdr:rowOff>
    </xdr:to>
    <xdr:sp macro="" textlink="">
      <xdr:nvSpPr>
        <xdr:cNvPr id="5" name="四角形吹き出し 3">
          <a:extLst>
            <a:ext uri="{FF2B5EF4-FFF2-40B4-BE49-F238E27FC236}">
              <a16:creationId xmlns:a16="http://schemas.microsoft.com/office/drawing/2014/main" id="{607565F8-FB5F-4C9A-82EF-17FB1E33C6E5}"/>
            </a:ext>
          </a:extLst>
        </xdr:cNvPr>
        <xdr:cNvSpPr/>
      </xdr:nvSpPr>
      <xdr:spPr bwMode="auto">
        <a:xfrm>
          <a:off x="7981950" y="704850"/>
          <a:ext cx="1762124" cy="755649"/>
        </a:xfrm>
        <a:prstGeom prst="wedgeRectCallout">
          <a:avLst>
            <a:gd name="adj1" fmla="val -28957"/>
            <a:gd name="adj2" fmla="val 80378"/>
          </a:avLst>
        </a:prstGeom>
        <a:solidFill>
          <a:srgbClr val="FFFF00"/>
        </a:solidFill>
        <a:ln w="9525" cap="flat" cmpd="sng" algn="ctr">
          <a:noFill/>
          <a:prstDash val="solid"/>
          <a:round/>
          <a:headEnd type="none" w="med" len="med"/>
          <a:tailEnd type="none" w="med" len="med"/>
        </a:ln>
        <a:effectLst/>
      </xdr:spPr>
      <xdr:txBody>
        <a:bodyPr vertOverflow="clip" horzOverflow="clip" wrap="square" lIns="36000" tIns="36000" rIns="36000" bIns="36000" rtlCol="0" anchor="t" upright="1"/>
        <a:lstStyle/>
        <a:p>
          <a:pPr algn="l">
            <a:lnSpc>
              <a:spcPts val="1080"/>
            </a:lnSpc>
          </a:pPr>
          <a:r>
            <a:rPr kumimoji="1" lang="ja-JP" altLang="en-US" sz="900" baseline="0">
              <a:latin typeface="Meiryo UI" panose="020B0604030504040204" pitchFamily="50" charset="-128"/>
              <a:ea typeface="Meiryo UI" panose="020B0604030504040204" pitchFamily="50" charset="-128"/>
              <a:cs typeface="メイリオ" panose="020B0604030504040204" pitchFamily="50" charset="-128"/>
            </a:rPr>
            <a:t>新規ご契約時は記載不要。</a:t>
          </a:r>
        </a:p>
        <a:p>
          <a:pPr algn="l">
            <a:lnSpc>
              <a:spcPts val="1080"/>
            </a:lnSpc>
          </a:pPr>
          <a:r>
            <a:rPr kumimoji="1" lang="ja-JP" altLang="en-US" sz="900" baseline="0">
              <a:latin typeface="Meiryo UI" panose="020B0604030504040204" pitchFamily="50" charset="-128"/>
              <a:ea typeface="Meiryo UI" panose="020B0604030504040204" pitchFamily="50" charset="-128"/>
              <a:cs typeface="メイリオ" panose="020B0604030504040204" pitchFamily="50" charset="-128"/>
            </a:rPr>
            <a:t>「企業識別子追加」の場合 は対象のシステム番号を記載してください。</a:t>
          </a:r>
        </a:p>
        <a:p>
          <a:pPr algn="l">
            <a:lnSpc>
              <a:spcPts val="1080"/>
            </a:lnSpc>
          </a:pPr>
          <a:r>
            <a:rPr kumimoji="1" lang="ja-JP" altLang="en-US" sz="900" baseline="0">
              <a:latin typeface="Meiryo UI" panose="020B0604030504040204" pitchFamily="50" charset="-128"/>
              <a:ea typeface="Meiryo UI" panose="020B0604030504040204" pitchFamily="50" charset="-128"/>
              <a:cs typeface="メイリオ" panose="020B0604030504040204" pitchFamily="50" charset="-128"/>
            </a:rPr>
            <a:t>数字は半角でご記入ください。</a:t>
          </a:r>
        </a:p>
      </xdr:txBody>
    </xdr:sp>
    <xdr:clientData/>
  </xdr:twoCellAnchor>
  <xdr:twoCellAnchor>
    <xdr:from>
      <xdr:col>31</xdr:col>
      <xdr:colOff>95250</xdr:colOff>
      <xdr:row>23</xdr:row>
      <xdr:rowOff>19050</xdr:rowOff>
    </xdr:from>
    <xdr:to>
      <xdr:col>44</xdr:col>
      <xdr:colOff>240195</xdr:colOff>
      <xdr:row>25</xdr:row>
      <xdr:rowOff>157370</xdr:rowOff>
    </xdr:to>
    <xdr:sp macro="" textlink="">
      <xdr:nvSpPr>
        <xdr:cNvPr id="12" name="四角形吹き出し 6">
          <a:extLst>
            <a:ext uri="{FF2B5EF4-FFF2-40B4-BE49-F238E27FC236}">
              <a16:creationId xmlns:a16="http://schemas.microsoft.com/office/drawing/2014/main" id="{FF4A18FF-EC50-4B3D-BF1F-291FC554BBF8}"/>
            </a:ext>
          </a:extLst>
        </xdr:cNvPr>
        <xdr:cNvSpPr/>
      </xdr:nvSpPr>
      <xdr:spPr bwMode="auto">
        <a:xfrm>
          <a:off x="6886575" y="5172075"/>
          <a:ext cx="3288195" cy="728870"/>
        </a:xfrm>
        <a:prstGeom prst="rect">
          <a:avLst/>
        </a:prstGeom>
        <a:solidFill>
          <a:srgbClr val="FFFF00"/>
        </a:solidFill>
        <a:ln w="9525" cap="flat" cmpd="sng" algn="ctr">
          <a:noFill/>
          <a:prstDash val="solid"/>
          <a:round/>
          <a:headEnd type="none" w="med" len="med"/>
          <a:tailEnd type="none" w="med" len="med"/>
        </a:ln>
        <a:effectLst/>
      </xdr:spPr>
      <xdr:txBody>
        <a:bodyPr vertOverflow="clip" horzOverflow="clip" wrap="square" lIns="36000" tIns="36000" rIns="36000" bIns="0" rtlCol="0" anchor="t" upright="1"/>
        <a:lstStyle/>
        <a:p>
          <a:pPr algn="l">
            <a:lnSpc>
              <a:spcPts val="1080"/>
            </a:lnSpc>
          </a:pPr>
          <a:r>
            <a:rPr kumimoji="1" lang="ja-JP" altLang="en-US" sz="900" baseline="0">
              <a:latin typeface="Meiryo UI" panose="020B0604030504040204" pitchFamily="50" charset="-128"/>
              <a:ea typeface="Meiryo UI" panose="020B0604030504040204" pitchFamily="50" charset="-128"/>
              <a:cs typeface="メイリオ" panose="020B0604030504040204" pitchFamily="50" charset="-128"/>
            </a:rPr>
            <a:t>「新規申し込み」の場合は、</a:t>
          </a:r>
          <a:r>
            <a:rPr kumimoji="1" lang="en-US" altLang="ja-JP" sz="900" baseline="0">
              <a:latin typeface="Meiryo UI" panose="020B0604030504040204" pitchFamily="50" charset="-128"/>
              <a:ea typeface="Meiryo UI" panose="020B0604030504040204" pitchFamily="50" charset="-128"/>
              <a:cs typeface="メイリオ" panose="020B0604030504040204" pitchFamily="50" charset="-128"/>
            </a:rPr>
            <a:t>InfoSphere</a:t>
          </a:r>
          <a:r>
            <a:rPr kumimoji="1" lang="ja-JP" altLang="en-US" sz="900" baseline="0">
              <a:latin typeface="Meiryo UI" panose="020B0604030504040204" pitchFamily="50" charset="-128"/>
              <a:ea typeface="Meiryo UI" panose="020B0604030504040204" pitchFamily="50" charset="-128"/>
              <a:cs typeface="メイリオ" panose="020B0604030504040204" pitchFamily="50" charset="-128"/>
            </a:rPr>
            <a:t>モバイル</a:t>
          </a:r>
          <a:r>
            <a:rPr kumimoji="1" lang="en-US" altLang="ja-JP" sz="900" baseline="0">
              <a:latin typeface="Meiryo UI" panose="020B0604030504040204" pitchFamily="50" charset="-128"/>
              <a:ea typeface="Meiryo UI" panose="020B0604030504040204" pitchFamily="50" charset="-128"/>
              <a:cs typeface="メイリオ" panose="020B0604030504040204" pitchFamily="50" charset="-128"/>
            </a:rPr>
            <a:t> </a:t>
          </a:r>
          <a:r>
            <a:rPr kumimoji="1" lang="ja-JP" altLang="en-US" sz="900" baseline="0">
              <a:latin typeface="Meiryo UI" panose="020B0604030504040204" pitchFamily="50" charset="-128"/>
              <a:ea typeface="Meiryo UI" panose="020B0604030504040204" pitchFamily="50" charset="-128"/>
              <a:cs typeface="メイリオ" panose="020B0604030504040204" pitchFamily="50" charset="-128"/>
            </a:rPr>
            <a:t>ネットワークサービス申込書に記載したシステム管理者と同じ情報をご記入ください。</a:t>
          </a:r>
        </a:p>
        <a:p>
          <a:pPr algn="l">
            <a:lnSpc>
              <a:spcPts val="1080"/>
            </a:lnSpc>
          </a:pPr>
          <a:r>
            <a:rPr kumimoji="1" lang="ja-JP" altLang="en-US" sz="900" baseline="0">
              <a:latin typeface="Meiryo UI" panose="020B0604030504040204" pitchFamily="50" charset="-128"/>
              <a:ea typeface="Meiryo UI" panose="020B0604030504040204" pitchFamily="50" charset="-128"/>
              <a:cs typeface="メイリオ" panose="020B0604030504040204" pitchFamily="50" charset="-128"/>
            </a:rPr>
            <a:t>「企業識別子追加」の場合は、対象のシステム番号に登録されているシステム名をご記入ください。（アルファベットや数字も含め</a:t>
          </a:r>
          <a:r>
            <a:rPr kumimoji="1" lang="ja-JP" altLang="en-US" sz="900" baseline="0">
              <a:solidFill>
                <a:srgbClr val="FF0000"/>
              </a:solidFill>
              <a:latin typeface="Meiryo UI" panose="020B0604030504040204" pitchFamily="50" charset="-128"/>
              <a:ea typeface="Meiryo UI" panose="020B0604030504040204" pitchFamily="50" charset="-128"/>
              <a:cs typeface="メイリオ" panose="020B0604030504040204" pitchFamily="50" charset="-128"/>
            </a:rPr>
            <a:t>全角</a:t>
          </a:r>
          <a:r>
            <a:rPr kumimoji="1" lang="ja-JP" altLang="en-US" sz="900" baseline="0">
              <a:latin typeface="Meiryo UI" panose="020B0604030504040204" pitchFamily="50" charset="-128"/>
              <a:ea typeface="Meiryo UI" panose="020B0604030504040204" pitchFamily="50" charset="-128"/>
              <a:cs typeface="メイリオ" panose="020B0604030504040204" pitchFamily="50" charset="-128"/>
            </a:rPr>
            <a:t>です）</a:t>
          </a:r>
        </a:p>
      </xdr:txBody>
    </xdr:sp>
    <xdr:clientData/>
  </xdr:twoCellAnchor>
  <xdr:twoCellAnchor>
    <xdr:from>
      <xdr:col>29</xdr:col>
      <xdr:colOff>85725</xdr:colOff>
      <xdr:row>54</xdr:row>
      <xdr:rowOff>209550</xdr:rowOff>
    </xdr:from>
    <xdr:to>
      <xdr:col>40</xdr:col>
      <xdr:colOff>2983</xdr:colOff>
      <xdr:row>56</xdr:row>
      <xdr:rowOff>1823</xdr:rowOff>
    </xdr:to>
    <xdr:sp macro="" textlink="">
      <xdr:nvSpPr>
        <xdr:cNvPr id="13" name="四角形吹き出し 20">
          <a:extLst>
            <a:ext uri="{FF2B5EF4-FFF2-40B4-BE49-F238E27FC236}">
              <a16:creationId xmlns:a16="http://schemas.microsoft.com/office/drawing/2014/main" id="{2E2CD47C-ED25-465F-B02E-12C6EE382F25}"/>
            </a:ext>
          </a:extLst>
        </xdr:cNvPr>
        <xdr:cNvSpPr/>
      </xdr:nvSpPr>
      <xdr:spPr bwMode="auto">
        <a:xfrm>
          <a:off x="6419850" y="11868150"/>
          <a:ext cx="2489008" cy="249473"/>
        </a:xfrm>
        <a:prstGeom prst="wedgeRectCallout">
          <a:avLst>
            <a:gd name="adj1" fmla="val -36867"/>
            <a:gd name="adj2" fmla="val 14924"/>
          </a:avLst>
        </a:prstGeom>
        <a:solidFill>
          <a:srgbClr val="FFFF00"/>
        </a:solidFill>
        <a:ln w="9525" cap="flat" cmpd="sng" algn="ctr">
          <a:noFill/>
          <a:prstDash val="solid"/>
          <a:round/>
          <a:headEnd type="none" w="med" len="med"/>
          <a:tailEnd type="none" w="med" len="med"/>
        </a:ln>
        <a:effectLst/>
      </xdr:spPr>
      <xdr:txBody>
        <a:bodyPr vertOverflow="clip" horzOverflow="clip" wrap="square" lIns="36000" tIns="36000" rIns="36000" bIns="0" rtlCol="0" anchor="t" upright="1"/>
        <a:lstStyle/>
        <a:p>
          <a:pPr marL="171450" marR="0" indent="-171450" algn="l" defTabSz="914400" eaLnBrk="1" fontAlgn="auto" latinLnBrk="0" hangingPunct="1">
            <a:lnSpc>
              <a:spcPts val="1080"/>
            </a:lnSpc>
            <a:spcBef>
              <a:spcPts val="0"/>
            </a:spcBef>
            <a:spcAft>
              <a:spcPts val="0"/>
            </a:spcAft>
            <a:buClrTx/>
            <a:buSzTx/>
            <a:buFont typeface="Arial" panose="020B0604020202020204" pitchFamily="34" charset="0"/>
            <a:buChar char="•"/>
            <a:tabLst/>
            <a:defRPr/>
          </a:pPr>
          <a:r>
            <a:rPr kumimoji="1" lang="ja-JP" altLang="en-US" sz="1000" baseline="0">
              <a:solidFill>
                <a:sysClr val="windowText" lastClr="000000"/>
              </a:solidFill>
              <a:latin typeface="Meiryo UI" panose="020B0604030504040204" pitchFamily="50" charset="-128"/>
              <a:ea typeface="Meiryo UI" panose="020B0604030504040204" pitchFamily="50" charset="-128"/>
              <a:cs typeface="メイリオ" panose="020B0604030504040204" pitchFamily="50" charset="-128"/>
            </a:rPr>
            <a:t>実在するメールアドレスをご記載ください。</a:t>
          </a:r>
          <a:endParaRPr kumimoji="1" lang="en-US" altLang="ja-JP" sz="1000" baseline="0">
            <a:solidFill>
              <a:sysClr val="windowText" lastClr="000000"/>
            </a:solidFill>
            <a:latin typeface="Meiryo UI" panose="020B0604030504040204" pitchFamily="50" charset="-128"/>
            <a:ea typeface="Meiryo UI" panose="020B0604030504040204" pitchFamily="50" charset="-128"/>
            <a:cs typeface="メイリオ" panose="020B0604030504040204" pitchFamily="50" charset="-128"/>
          </a:endParaRPr>
        </a:p>
      </xdr:txBody>
    </xdr:sp>
    <xdr:clientData/>
  </xdr:twoCellAnchor>
  <xdr:twoCellAnchor>
    <xdr:from>
      <xdr:col>29</xdr:col>
      <xdr:colOff>19051</xdr:colOff>
      <xdr:row>12</xdr:row>
      <xdr:rowOff>76200</xdr:rowOff>
    </xdr:from>
    <xdr:to>
      <xdr:col>44</xdr:col>
      <xdr:colOff>110573</xdr:colOff>
      <xdr:row>13</xdr:row>
      <xdr:rowOff>183046</xdr:rowOff>
    </xdr:to>
    <xdr:sp macro="" textlink="">
      <xdr:nvSpPr>
        <xdr:cNvPr id="7" name="四角形吹き出し 5">
          <a:extLst>
            <a:ext uri="{FF2B5EF4-FFF2-40B4-BE49-F238E27FC236}">
              <a16:creationId xmlns:a16="http://schemas.microsoft.com/office/drawing/2014/main" id="{18BF3A48-E5A6-8E98-086D-F413BD08834C}"/>
            </a:ext>
          </a:extLst>
        </xdr:cNvPr>
        <xdr:cNvSpPr/>
      </xdr:nvSpPr>
      <xdr:spPr bwMode="auto">
        <a:xfrm>
          <a:off x="6353176" y="2486025"/>
          <a:ext cx="3691972" cy="364021"/>
        </a:xfrm>
        <a:prstGeom prst="rect">
          <a:avLst/>
        </a:prstGeom>
        <a:solidFill>
          <a:srgbClr val="FFFF00"/>
        </a:solidFill>
        <a:ln w="9525" cap="flat" cmpd="sng" algn="ctr">
          <a:noFill/>
          <a:prstDash val="solid"/>
          <a:round/>
          <a:headEnd type="none" w="med" len="med"/>
          <a:tailEnd type="none" w="med" len="med"/>
        </a:ln>
        <a:effectLst/>
      </xdr:spPr>
      <xdr:txBody>
        <a:bodyPr vertOverflow="clip" horzOverflow="clip" wrap="square" lIns="36000" tIns="36000" rIns="36000" bIns="36000" rtlCol="0" anchor="t" upright="1"/>
        <a:lstStyle/>
        <a:p>
          <a:pPr algn="l">
            <a:lnSpc>
              <a:spcPts val="1080"/>
            </a:lnSpc>
          </a:pPr>
          <a:r>
            <a:rPr kumimoji="1" lang="ja-JP" altLang="en-US" sz="900" baseline="0">
              <a:latin typeface="Meiryo UI" panose="020B0604030504040204" pitchFamily="50" charset="-128"/>
              <a:ea typeface="Meiryo UI" panose="020B0604030504040204" pitchFamily="50" charset="-128"/>
              <a:cs typeface="メイリオ" panose="020B0604030504040204" pitchFamily="50" charset="-128"/>
            </a:rPr>
            <a:t>共通</a:t>
          </a:r>
          <a:r>
            <a:rPr kumimoji="1" lang="en-US" altLang="ja-JP" sz="900" baseline="0">
              <a:latin typeface="Meiryo UI" panose="020B0604030504040204" pitchFamily="50" charset="-128"/>
              <a:ea typeface="Meiryo UI" panose="020B0604030504040204" pitchFamily="50" charset="-128"/>
              <a:cs typeface="メイリオ" panose="020B0604030504040204" pitchFamily="50" charset="-128"/>
            </a:rPr>
            <a:t>ID</a:t>
          </a:r>
          <a:r>
            <a:rPr kumimoji="1" lang="ja-JP" altLang="en-US" sz="900" baseline="0">
              <a:latin typeface="Meiryo UI" panose="020B0604030504040204" pitchFamily="50" charset="-128"/>
              <a:ea typeface="Meiryo UI" panose="020B0604030504040204" pitchFamily="50" charset="-128"/>
              <a:cs typeface="メイリオ" panose="020B0604030504040204" pitchFamily="50" charset="-128"/>
            </a:rPr>
            <a:t>とは全ての</a:t>
          </a:r>
          <a:r>
            <a:rPr kumimoji="1" lang="en-US" altLang="ja-JP" sz="900" baseline="0">
              <a:latin typeface="Meiryo UI" panose="020B0604030504040204" pitchFamily="50" charset="-128"/>
              <a:ea typeface="Meiryo UI" panose="020B0604030504040204" pitchFamily="50" charset="-128"/>
              <a:cs typeface="メイリオ" panose="020B0604030504040204" pitchFamily="50" charset="-128"/>
            </a:rPr>
            <a:t>SIM</a:t>
          </a:r>
          <a:r>
            <a:rPr kumimoji="1" lang="ja-JP" altLang="en-US" sz="900" baseline="0">
              <a:latin typeface="Meiryo UI" panose="020B0604030504040204" pitchFamily="50" charset="-128"/>
              <a:ea typeface="Meiryo UI" panose="020B0604030504040204" pitchFamily="50" charset="-128"/>
              <a:cs typeface="メイリオ" panose="020B0604030504040204" pitchFamily="50" charset="-128"/>
            </a:rPr>
            <a:t>に同じ</a:t>
          </a:r>
          <a:r>
            <a:rPr kumimoji="1" lang="en-US" altLang="ja-JP" sz="900" baseline="0">
              <a:latin typeface="Meiryo UI" panose="020B0604030504040204" pitchFamily="50" charset="-128"/>
              <a:ea typeface="Meiryo UI" panose="020B0604030504040204" pitchFamily="50" charset="-128"/>
              <a:cs typeface="メイリオ" panose="020B0604030504040204" pitchFamily="50" charset="-128"/>
            </a:rPr>
            <a:t>ID</a:t>
          </a:r>
          <a:r>
            <a:rPr kumimoji="1" lang="ja-JP" altLang="en-US" sz="900" baseline="0">
              <a:latin typeface="Meiryo UI" panose="020B0604030504040204" pitchFamily="50" charset="-128"/>
              <a:ea typeface="Meiryo UI" panose="020B0604030504040204" pitchFamily="50" charset="-128"/>
              <a:cs typeface="メイリオ" panose="020B0604030504040204" pitchFamily="50" charset="-128"/>
            </a:rPr>
            <a:t>・パスワードを使って認証する方式です。</a:t>
          </a:r>
          <a:endParaRPr kumimoji="1" lang="en-US" altLang="ja-JP" sz="900" baseline="0">
            <a:latin typeface="Meiryo UI" panose="020B0604030504040204" pitchFamily="50" charset="-128"/>
            <a:ea typeface="Meiryo UI" panose="020B0604030504040204" pitchFamily="50" charset="-128"/>
            <a:cs typeface="メイリオ" panose="020B0604030504040204" pitchFamily="50" charset="-128"/>
          </a:endParaRPr>
        </a:p>
        <a:p>
          <a:pPr algn="l">
            <a:lnSpc>
              <a:spcPts val="1080"/>
            </a:lnSpc>
          </a:pPr>
          <a:r>
            <a:rPr kumimoji="1" lang="ja-JP" altLang="en-US" sz="900" baseline="0">
              <a:latin typeface="Meiryo UI" panose="020B0604030504040204" pitchFamily="50" charset="-128"/>
              <a:ea typeface="Meiryo UI" panose="020B0604030504040204" pitchFamily="50" charset="-128"/>
              <a:cs typeface="メイリオ" panose="020B0604030504040204" pitchFamily="50" charset="-128"/>
            </a:rPr>
            <a:t>ユニーク</a:t>
          </a:r>
          <a:r>
            <a:rPr kumimoji="1" lang="en-US" altLang="ja-JP" sz="900" baseline="0">
              <a:latin typeface="Meiryo UI" panose="020B0604030504040204" pitchFamily="50" charset="-128"/>
              <a:ea typeface="Meiryo UI" panose="020B0604030504040204" pitchFamily="50" charset="-128"/>
              <a:cs typeface="メイリオ" panose="020B0604030504040204" pitchFamily="50" charset="-128"/>
            </a:rPr>
            <a:t>ID</a:t>
          </a:r>
          <a:r>
            <a:rPr kumimoji="1" lang="ja-JP" altLang="en-US" sz="900" baseline="0">
              <a:latin typeface="Meiryo UI" panose="020B0604030504040204" pitchFamily="50" charset="-128"/>
              <a:ea typeface="Meiryo UI" panose="020B0604030504040204" pitchFamily="50" charset="-128"/>
              <a:cs typeface="メイリオ" panose="020B0604030504040204" pitchFamily="50" charset="-128"/>
            </a:rPr>
            <a:t>とは</a:t>
          </a:r>
          <a:r>
            <a:rPr kumimoji="1" lang="en-US" altLang="ja-JP" sz="900" baseline="0">
              <a:latin typeface="Meiryo UI" panose="020B0604030504040204" pitchFamily="50" charset="-128"/>
              <a:ea typeface="Meiryo UI" panose="020B0604030504040204" pitchFamily="50" charset="-128"/>
              <a:cs typeface="メイリオ" panose="020B0604030504040204" pitchFamily="50" charset="-128"/>
            </a:rPr>
            <a:t>SIM1</a:t>
          </a:r>
          <a:r>
            <a:rPr kumimoji="1" lang="ja-JP" altLang="en-US" sz="900" baseline="0">
              <a:latin typeface="Meiryo UI" panose="020B0604030504040204" pitchFamily="50" charset="-128"/>
              <a:ea typeface="Meiryo UI" panose="020B0604030504040204" pitchFamily="50" charset="-128"/>
              <a:cs typeface="メイリオ" panose="020B0604030504040204" pitchFamily="50" charset="-128"/>
            </a:rPr>
            <a:t>枚</a:t>
          </a:r>
          <a:r>
            <a:rPr kumimoji="1" lang="en-US" altLang="ja-JP" sz="900" baseline="0">
              <a:latin typeface="Meiryo UI" panose="020B0604030504040204" pitchFamily="50" charset="-128"/>
              <a:ea typeface="Meiryo UI" panose="020B0604030504040204" pitchFamily="50" charset="-128"/>
              <a:cs typeface="メイリオ" panose="020B0604030504040204" pitchFamily="50" charset="-128"/>
            </a:rPr>
            <a:t>1</a:t>
          </a:r>
          <a:r>
            <a:rPr kumimoji="1" lang="ja-JP" altLang="en-US" sz="900" baseline="0">
              <a:latin typeface="Meiryo UI" panose="020B0604030504040204" pitchFamily="50" charset="-128"/>
              <a:ea typeface="Meiryo UI" panose="020B0604030504040204" pitchFamily="50" charset="-128"/>
              <a:cs typeface="メイリオ" panose="020B0604030504040204" pitchFamily="50" charset="-128"/>
            </a:rPr>
            <a:t>枚に異なる</a:t>
          </a:r>
          <a:r>
            <a:rPr kumimoji="1" lang="en-US" altLang="ja-JP" sz="900" baseline="0">
              <a:latin typeface="Meiryo UI" panose="020B0604030504040204" pitchFamily="50" charset="-128"/>
              <a:ea typeface="Meiryo UI" panose="020B0604030504040204" pitchFamily="50" charset="-128"/>
              <a:cs typeface="メイリオ" panose="020B0604030504040204" pitchFamily="50" charset="-128"/>
            </a:rPr>
            <a:t>ID</a:t>
          </a:r>
          <a:r>
            <a:rPr kumimoji="1" lang="ja-JP" altLang="en-US" sz="900" baseline="0">
              <a:latin typeface="Meiryo UI" panose="020B0604030504040204" pitchFamily="50" charset="-128"/>
              <a:ea typeface="Meiryo UI" panose="020B0604030504040204" pitchFamily="50" charset="-128"/>
              <a:cs typeface="メイリオ" panose="020B0604030504040204" pitchFamily="50" charset="-128"/>
            </a:rPr>
            <a:t>・パスワードを使って認証する方式です。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234316</xdr:colOff>
      <xdr:row>1</xdr:row>
      <xdr:rowOff>53340</xdr:rowOff>
    </xdr:from>
    <xdr:to>
      <xdr:col>13</xdr:col>
      <xdr:colOff>183761</xdr:colOff>
      <xdr:row>3</xdr:row>
      <xdr:rowOff>122728</xdr:rowOff>
    </xdr:to>
    <xdr:sp macro="" textlink="">
      <xdr:nvSpPr>
        <xdr:cNvPr id="95" name="角丸四角形 94">
          <a:extLst>
            <a:ext uri="{FF2B5EF4-FFF2-40B4-BE49-F238E27FC236}">
              <a16:creationId xmlns:a16="http://schemas.microsoft.com/office/drawing/2014/main" id="{00000000-0008-0000-0200-00005F000000}"/>
            </a:ext>
          </a:extLst>
        </xdr:cNvPr>
        <xdr:cNvSpPr/>
      </xdr:nvSpPr>
      <xdr:spPr>
        <a:xfrm>
          <a:off x="234316" y="288290"/>
          <a:ext cx="8121895" cy="539288"/>
        </a:xfrm>
        <a:prstGeom prst="roundRect">
          <a:avLst/>
        </a:prstGeom>
        <a:solidFill>
          <a:schemeClr val="bg1"/>
        </a:solidFill>
        <a:ln w="31750">
          <a:solidFill>
            <a:srgbClr val="FF4F1E"/>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80759</xdr:colOff>
      <xdr:row>5</xdr:row>
      <xdr:rowOff>55793</xdr:rowOff>
    </xdr:from>
    <xdr:to>
      <xdr:col>6</xdr:col>
      <xdr:colOff>217269</xdr:colOff>
      <xdr:row>9</xdr:row>
      <xdr:rowOff>230298</xdr:rowOff>
    </xdr:to>
    <xdr:sp macro="" textlink="">
      <xdr:nvSpPr>
        <xdr:cNvPr id="89" name="雲形吹き出し 88">
          <a:extLst>
            <a:ext uri="{FF2B5EF4-FFF2-40B4-BE49-F238E27FC236}">
              <a16:creationId xmlns:a16="http://schemas.microsoft.com/office/drawing/2014/main" id="{00000000-0008-0000-0200-000059000000}"/>
            </a:ext>
          </a:extLst>
        </xdr:cNvPr>
        <xdr:cNvSpPr/>
      </xdr:nvSpPr>
      <xdr:spPr>
        <a:xfrm>
          <a:off x="1319009" y="1246418"/>
          <a:ext cx="2613010" cy="1127005"/>
        </a:xfrm>
        <a:prstGeom prst="cloudCallout">
          <a:avLst>
            <a:gd name="adj1" fmla="val -45659"/>
            <a:gd name="adj2" fmla="val 48094"/>
          </a:avLst>
        </a:prstGeom>
        <a:solidFill>
          <a:srgbClr val="FFFFCC"/>
        </a:solidFill>
        <a:ln w="25400">
          <a:solidFill>
            <a:srgbClr val="FF4F1E"/>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244929</xdr:colOff>
      <xdr:row>4</xdr:row>
      <xdr:rowOff>169756</xdr:rowOff>
    </xdr:from>
    <xdr:to>
      <xdr:col>11</xdr:col>
      <xdr:colOff>234836</xdr:colOff>
      <xdr:row>10</xdr:row>
      <xdr:rowOff>154538</xdr:rowOff>
    </xdr:to>
    <xdr:sp macro="" textlink="">
      <xdr:nvSpPr>
        <xdr:cNvPr id="90" name="メモ 89">
          <a:extLst>
            <a:ext uri="{FF2B5EF4-FFF2-40B4-BE49-F238E27FC236}">
              <a16:creationId xmlns:a16="http://schemas.microsoft.com/office/drawing/2014/main" id="{00000000-0008-0000-0200-00005A000000}"/>
            </a:ext>
          </a:extLst>
        </xdr:cNvPr>
        <xdr:cNvSpPr/>
      </xdr:nvSpPr>
      <xdr:spPr>
        <a:xfrm>
          <a:off x="4578804" y="1122256"/>
          <a:ext cx="2466407" cy="1413532"/>
        </a:xfrm>
        <a:prstGeom prst="foldedCorner">
          <a:avLst/>
        </a:prstGeom>
        <a:solidFill>
          <a:srgbClr val="FFFFCC"/>
        </a:solidFill>
        <a:ln w="25400">
          <a:solidFill>
            <a:srgbClr val="FF4F1E"/>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kumimoji="1" lang="en-US" altLang="ja-JP" sz="900" b="1" u="sng">
            <a:solidFill>
              <a:srgbClr val="FF4F1E"/>
            </a:solidFill>
            <a:effectLst/>
            <a:latin typeface="Meiryo UI" panose="020B0604030504040204" pitchFamily="50" charset="-128"/>
            <a:ea typeface="Meiryo UI" panose="020B0604030504040204" pitchFamily="50" charset="-128"/>
            <a:cs typeface="Meiryo UI" panose="020B0604030504040204" pitchFamily="50" charset="-128"/>
          </a:endParaRPr>
        </a:p>
        <a:p>
          <a:r>
            <a:rPr kumimoji="1" lang="ja-JP" altLang="ja-JP" sz="900" b="1" u="sng">
              <a:solidFill>
                <a:srgbClr val="FF4F1E"/>
              </a:solidFill>
              <a:effectLst/>
              <a:latin typeface="Meiryo UI" panose="020B0604030504040204" pitchFamily="50" charset="-128"/>
              <a:ea typeface="Meiryo UI" panose="020B0604030504040204" pitchFamily="50" charset="-128"/>
              <a:cs typeface="Meiryo UI" panose="020B0604030504040204" pitchFamily="50" charset="-128"/>
            </a:rPr>
            <a:t>カスタマーコンソール</a:t>
          </a:r>
          <a:r>
            <a:rPr kumimoji="1" lang="en-US" altLang="ja-JP" sz="900" b="1" u="sng">
              <a:solidFill>
                <a:srgbClr val="FF4F1E"/>
              </a:solidFill>
              <a:effectLst/>
              <a:latin typeface="Meiryo UI" panose="020B0604030504040204" pitchFamily="50" charset="-128"/>
              <a:ea typeface="Meiryo UI" panose="020B0604030504040204" pitchFamily="50" charset="-128"/>
              <a:cs typeface="Meiryo UI" panose="020B0604030504040204" pitchFamily="50" charset="-128"/>
            </a:rPr>
            <a:t>URL</a:t>
          </a:r>
          <a:r>
            <a:rPr kumimoji="1" lang="ja-JP" altLang="ja-JP" sz="900" b="1" u="sng">
              <a:solidFill>
                <a:srgbClr val="FF4F1E"/>
              </a:solidFill>
              <a:effectLst/>
              <a:latin typeface="Meiryo UI" panose="020B0604030504040204" pitchFamily="50" charset="-128"/>
              <a:ea typeface="Meiryo UI" panose="020B0604030504040204" pitchFamily="50" charset="-128"/>
              <a:cs typeface="Meiryo UI" panose="020B0604030504040204" pitchFamily="50" charset="-128"/>
            </a:rPr>
            <a:t>：</a:t>
          </a:r>
          <a:endParaRPr lang="ja-JP" altLang="ja-JP" sz="900" u="sng">
            <a:solidFill>
              <a:srgbClr val="FF4F1E"/>
            </a:solidFill>
            <a:effectLst/>
            <a:latin typeface="Meiryo UI" panose="020B0604030504040204" pitchFamily="50" charset="-128"/>
            <a:ea typeface="Meiryo UI" panose="020B0604030504040204" pitchFamily="50" charset="-128"/>
            <a:cs typeface="Meiryo UI" panose="020B0604030504040204" pitchFamily="50" charset="-128"/>
          </a:endParaRPr>
        </a:p>
        <a:p>
          <a:r>
            <a:rPr kumimoji="1" lang="ja-JP" altLang="ja-JP" sz="9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9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https://mobile.customer.jp/</a:t>
          </a:r>
          <a:endParaRPr lang="ja-JP" altLang="ja-JP" sz="9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r>
            <a:rPr kumimoji="1" lang="en-US" altLang="ja-JP" sz="900" b="1" u="sng">
              <a:solidFill>
                <a:srgbClr val="FF4F1E"/>
              </a:solidFill>
              <a:effectLst/>
              <a:latin typeface="Meiryo UI" panose="020B0604030504040204" pitchFamily="50" charset="-128"/>
              <a:ea typeface="Meiryo UI" panose="020B0604030504040204" pitchFamily="50" charset="-128"/>
              <a:cs typeface="Meiryo UI" panose="020B0604030504040204" pitchFamily="50" charset="-128"/>
            </a:rPr>
            <a:t>ID/</a:t>
          </a:r>
          <a:r>
            <a:rPr kumimoji="1" lang="ja-JP" altLang="ja-JP" sz="900" b="1" u="sng">
              <a:solidFill>
                <a:srgbClr val="FF4F1E"/>
              </a:solidFill>
              <a:effectLst/>
              <a:latin typeface="Meiryo UI" panose="020B0604030504040204" pitchFamily="50" charset="-128"/>
              <a:ea typeface="Meiryo UI" panose="020B0604030504040204" pitchFamily="50" charset="-128"/>
              <a:cs typeface="Meiryo UI" panose="020B0604030504040204" pitchFamily="50" charset="-128"/>
            </a:rPr>
            <a:t>パスワード：</a:t>
          </a:r>
          <a:endParaRPr lang="ja-JP" altLang="ja-JP" sz="900" u="sng">
            <a:solidFill>
              <a:srgbClr val="FF4F1E"/>
            </a:solidFill>
            <a:effectLst/>
            <a:latin typeface="Meiryo UI" panose="020B0604030504040204" pitchFamily="50" charset="-128"/>
            <a:ea typeface="Meiryo UI" panose="020B0604030504040204" pitchFamily="50" charset="-128"/>
            <a:cs typeface="Meiryo UI" panose="020B0604030504040204" pitchFamily="50" charset="-128"/>
          </a:endParaRPr>
        </a:p>
        <a:p>
          <a:r>
            <a:rPr kumimoji="1" lang="ja-JP" altLang="ja-JP" sz="900" b="1">
              <a:solidFill>
                <a:srgbClr val="FF4F1E"/>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ja-JP" altLang="ja-JP" sz="9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お申し込み時に指定したもの</a:t>
          </a:r>
          <a:endParaRPr lang="ja-JP" altLang="ja-JP" sz="9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ja-JP" altLang="en-US" sz="9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0</xdr:col>
      <xdr:colOff>563621</xdr:colOff>
      <xdr:row>7</xdr:row>
      <xdr:rowOff>7590</xdr:rowOff>
    </xdr:from>
    <xdr:to>
      <xdr:col>2</xdr:col>
      <xdr:colOff>30115</xdr:colOff>
      <xdr:row>11</xdr:row>
      <xdr:rowOff>71634</xdr:rowOff>
    </xdr:to>
    <xdr:pic>
      <xdr:nvPicPr>
        <xdr:cNvPr id="92" name="Picture 36">
          <a:extLst>
            <a:ext uri="{FF2B5EF4-FFF2-40B4-BE49-F238E27FC236}">
              <a16:creationId xmlns:a16="http://schemas.microsoft.com/office/drawing/2014/main" id="{00000000-0008-0000-0200-00005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3621" y="1674465"/>
          <a:ext cx="704744" cy="10165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390064</xdr:colOff>
      <xdr:row>7</xdr:row>
      <xdr:rowOff>66638</xdr:rowOff>
    </xdr:from>
    <xdr:to>
      <xdr:col>12</xdr:col>
      <xdr:colOff>498212</xdr:colOff>
      <xdr:row>11</xdr:row>
      <xdr:rowOff>15105</xdr:rowOff>
    </xdr:to>
    <xdr:pic>
      <xdr:nvPicPr>
        <xdr:cNvPr id="93" name="Picture 143" descr="管理者02">
          <a:extLst>
            <a:ext uri="{FF2B5EF4-FFF2-40B4-BE49-F238E27FC236}">
              <a16:creationId xmlns:a16="http://schemas.microsoft.com/office/drawing/2014/main" id="{00000000-0008-0000-0200-00005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00439" y="1733513"/>
          <a:ext cx="727273" cy="900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312229</xdr:colOff>
      <xdr:row>6</xdr:row>
      <xdr:rowOff>124841</xdr:rowOff>
    </xdr:from>
    <xdr:to>
      <xdr:col>6</xdr:col>
      <xdr:colOff>164154</xdr:colOff>
      <xdr:row>8</xdr:row>
      <xdr:rowOff>135257</xdr:rowOff>
    </xdr:to>
    <xdr:sp macro="" textlink="">
      <xdr:nvSpPr>
        <xdr:cNvPr id="94" name="テキスト ボックス 93">
          <a:extLst>
            <a:ext uri="{FF2B5EF4-FFF2-40B4-BE49-F238E27FC236}">
              <a16:creationId xmlns:a16="http://schemas.microsoft.com/office/drawing/2014/main" id="{00000000-0008-0000-0200-00005E000000}"/>
            </a:ext>
          </a:extLst>
        </xdr:cNvPr>
        <xdr:cNvSpPr txBox="1"/>
      </xdr:nvSpPr>
      <xdr:spPr>
        <a:xfrm>
          <a:off x="1550479" y="1553591"/>
          <a:ext cx="2328425" cy="4866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900" b="1">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設定完了希望日以降にカスタマーコンソールが利用できるようになります。</a:t>
          </a:r>
          <a:endParaRPr lang="ja-JP" altLang="ja-JP" sz="900" u="sng">
            <a:solidFill>
              <a:srgbClr val="FF4F1E"/>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0</xdr:col>
      <xdr:colOff>471488</xdr:colOff>
      <xdr:row>16</xdr:row>
      <xdr:rowOff>162867</xdr:rowOff>
    </xdr:from>
    <xdr:to>
      <xdr:col>1</xdr:col>
      <xdr:colOff>595313</xdr:colOff>
      <xdr:row>18</xdr:row>
      <xdr:rowOff>199966</xdr:rowOff>
    </xdr:to>
    <xdr:sp macro="" textlink="">
      <xdr:nvSpPr>
        <xdr:cNvPr id="88" name="円形吹き出し 87">
          <a:extLst>
            <a:ext uri="{FF2B5EF4-FFF2-40B4-BE49-F238E27FC236}">
              <a16:creationId xmlns:a16="http://schemas.microsoft.com/office/drawing/2014/main" id="{00000000-0008-0000-0200-000058000000}"/>
            </a:ext>
          </a:extLst>
        </xdr:cNvPr>
        <xdr:cNvSpPr/>
      </xdr:nvSpPr>
      <xdr:spPr>
        <a:xfrm>
          <a:off x="471488" y="3972867"/>
          <a:ext cx="742950" cy="513349"/>
        </a:xfrm>
        <a:prstGeom prst="wedgeEllipseCallout">
          <a:avLst>
            <a:gd name="adj1" fmla="val 32566"/>
            <a:gd name="adj2" fmla="val 47724"/>
          </a:avLst>
        </a:prstGeom>
        <a:solidFill>
          <a:srgbClr val="FF4F1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800" b="1">
              <a:latin typeface="Meiryo UI" panose="020B0604030504040204" pitchFamily="50" charset="-128"/>
              <a:ea typeface="Meiryo UI" panose="020B0604030504040204" pitchFamily="50" charset="-128"/>
              <a:cs typeface="Meiryo UI" panose="020B0604030504040204" pitchFamily="50" charset="-128"/>
            </a:rPr>
            <a:t>この申込書</a:t>
          </a:r>
        </a:p>
      </xdr:txBody>
    </xdr:sp>
    <xdr:clientData/>
  </xdr:twoCellAnchor>
  <xdr:twoCellAnchor editAs="oneCell">
    <xdr:from>
      <xdr:col>0</xdr:col>
      <xdr:colOff>250027</xdr:colOff>
      <xdr:row>11</xdr:row>
      <xdr:rowOff>59522</xdr:rowOff>
    </xdr:from>
    <xdr:to>
      <xdr:col>13</xdr:col>
      <xdr:colOff>259552</xdr:colOff>
      <xdr:row>28</xdr:row>
      <xdr:rowOff>2372</xdr:rowOff>
    </xdr:to>
    <xdr:pic>
      <xdr:nvPicPr>
        <xdr:cNvPr id="12" name="図 11">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0027" y="2678897"/>
          <a:ext cx="8986838" cy="3705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156307</xdr:colOff>
      <xdr:row>16</xdr:row>
      <xdr:rowOff>63499</xdr:rowOff>
    </xdr:from>
    <xdr:to>
      <xdr:col>4</xdr:col>
      <xdr:colOff>307730</xdr:colOff>
      <xdr:row>18</xdr:row>
      <xdr:rowOff>4883</xdr:rowOff>
    </xdr:to>
    <xdr:sp macro="" textlink="">
      <xdr:nvSpPr>
        <xdr:cNvPr id="3" name="矢印: 五方向 2">
          <a:extLst>
            <a:ext uri="{FF2B5EF4-FFF2-40B4-BE49-F238E27FC236}">
              <a16:creationId xmlns:a16="http://schemas.microsoft.com/office/drawing/2014/main" id="{00000000-0008-0000-0200-000003000000}"/>
            </a:ext>
          </a:extLst>
        </xdr:cNvPr>
        <xdr:cNvSpPr/>
      </xdr:nvSpPr>
      <xdr:spPr bwMode="auto">
        <a:xfrm>
          <a:off x="2046653" y="3814884"/>
          <a:ext cx="781539" cy="410307"/>
        </a:xfrm>
        <a:prstGeom prst="homePlate">
          <a:avLst/>
        </a:prstGeom>
        <a:solidFill>
          <a:srgbClr val="FFFF00"/>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solidFill>
                <a:srgbClr val="FF0000"/>
              </a:solidFill>
            </a:rPr>
            <a:t>7</a:t>
          </a:r>
          <a:r>
            <a:rPr kumimoji="1" lang="ja-JP" altLang="en-US" sz="1100" b="1">
              <a:solidFill>
                <a:srgbClr val="FF0000"/>
              </a:solidFill>
            </a:rPr>
            <a:t>営業日</a:t>
          </a:r>
          <a:endParaRPr kumimoji="1" lang="en-US" altLang="ja-JP" sz="1100" b="1">
            <a:solidFill>
              <a:srgbClr val="FF0000"/>
            </a:solidFill>
          </a:endParaRPr>
        </a:p>
        <a:p>
          <a:pPr algn="ctr"/>
          <a:r>
            <a:rPr kumimoji="1" lang="ja-JP" altLang="en-US" sz="1100" b="1">
              <a:solidFill>
                <a:srgbClr val="FF0000"/>
              </a:solidFill>
            </a:rPr>
            <a:t>以降</a:t>
          </a:r>
        </a:p>
      </xdr:txBody>
    </xdr:sp>
    <xdr:clientData/>
  </xdr:twoCellAnchor>
  <xdr:twoCellAnchor>
    <xdr:from>
      <xdr:col>6</xdr:col>
      <xdr:colOff>400540</xdr:colOff>
      <xdr:row>16</xdr:row>
      <xdr:rowOff>54706</xdr:rowOff>
    </xdr:from>
    <xdr:to>
      <xdr:col>7</xdr:col>
      <xdr:colOff>601786</xdr:colOff>
      <xdr:row>17</xdr:row>
      <xdr:rowOff>230552</xdr:rowOff>
    </xdr:to>
    <xdr:sp macro="" textlink="">
      <xdr:nvSpPr>
        <xdr:cNvPr id="15" name="矢印: 五方向 14">
          <a:extLst>
            <a:ext uri="{FF2B5EF4-FFF2-40B4-BE49-F238E27FC236}">
              <a16:creationId xmlns:a16="http://schemas.microsoft.com/office/drawing/2014/main" id="{00000000-0008-0000-0200-00000F000000}"/>
            </a:ext>
          </a:extLst>
        </xdr:cNvPr>
        <xdr:cNvSpPr/>
      </xdr:nvSpPr>
      <xdr:spPr bwMode="auto">
        <a:xfrm>
          <a:off x="4181232" y="3806091"/>
          <a:ext cx="831362" cy="410307"/>
        </a:xfrm>
        <a:prstGeom prst="homePlate">
          <a:avLst/>
        </a:prstGeom>
        <a:solidFill>
          <a:srgbClr val="FFFF00"/>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solidFill>
                <a:srgbClr val="FF0000"/>
              </a:solidFill>
            </a:rPr>
            <a:t>最短</a:t>
          </a:r>
          <a:endParaRPr kumimoji="1" lang="en-US" altLang="ja-JP" sz="1100" b="1">
            <a:solidFill>
              <a:srgbClr val="FF0000"/>
            </a:solidFill>
          </a:endParaRPr>
        </a:p>
        <a:p>
          <a:pPr algn="ctr"/>
          <a:r>
            <a:rPr kumimoji="1" lang="ja-JP" altLang="en-US" sz="1100" b="1">
              <a:solidFill>
                <a:srgbClr val="FF0000"/>
              </a:solidFill>
            </a:rPr>
            <a:t>翌営業日</a:t>
          </a:r>
        </a:p>
      </xdr:txBody>
    </xdr:sp>
    <xdr:clientData/>
  </xdr:twoCellAnchor>
  <xdr:twoCellAnchor>
    <xdr:from>
      <xdr:col>0</xdr:col>
      <xdr:colOff>217712</xdr:colOff>
      <xdr:row>1</xdr:row>
      <xdr:rowOff>127000</xdr:rowOff>
    </xdr:from>
    <xdr:to>
      <xdr:col>13</xdr:col>
      <xdr:colOff>149241</xdr:colOff>
      <xdr:row>3</xdr:row>
      <xdr:rowOff>10379</xdr:rowOff>
    </xdr:to>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217712" y="362857"/>
          <a:ext cx="8068600" cy="3550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rgbClr val="FF4F1E"/>
              </a:solidFill>
              <a:latin typeface="Meiryo UI" panose="020B0604030504040204" pitchFamily="50" charset="-128"/>
              <a:ea typeface="Meiryo UI" panose="020B0604030504040204" pitchFamily="50" charset="-128"/>
              <a:cs typeface="Meiryo UI" panose="020B0604030504040204" pitchFamily="50" charset="-128"/>
            </a:rPr>
            <a:t>InfoSphere</a:t>
          </a:r>
          <a:r>
            <a:rPr kumimoji="1" lang="ja-JP" altLang="en-US" sz="1600" b="1">
              <a:solidFill>
                <a:srgbClr val="FF4F1E"/>
              </a:solidFill>
              <a:latin typeface="Meiryo UI" panose="020B0604030504040204" pitchFamily="50" charset="-128"/>
              <a:ea typeface="Meiryo UI" panose="020B0604030504040204" pitchFamily="50" charset="-128"/>
              <a:cs typeface="Meiryo UI" panose="020B0604030504040204" pitchFamily="50" charset="-128"/>
            </a:rPr>
            <a:t>モバイルスタンダードタイプ </a:t>
          </a:r>
          <a:r>
            <a:rPr kumimoji="1" lang="ja-JP" altLang="en-US" sz="1600" b="1" baseline="0">
              <a:solidFill>
                <a:srgbClr val="FF4F1E"/>
              </a:solidFill>
              <a:latin typeface="Meiryo UI" panose="020B0604030504040204" pitchFamily="50" charset="-128"/>
              <a:ea typeface="Meiryo UI" panose="020B0604030504040204" pitchFamily="50" charset="-128"/>
              <a:cs typeface="Meiryo UI" panose="020B0604030504040204" pitchFamily="50" charset="-128"/>
            </a:rPr>
            <a:t>ご利用までの流れ</a:t>
          </a:r>
          <a:endParaRPr kumimoji="1" lang="ja-JP" altLang="en-US" sz="1600" b="1">
            <a:solidFill>
              <a:srgbClr val="FF4F1E"/>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199571</xdr:colOff>
      <xdr:row>12</xdr:row>
      <xdr:rowOff>36285</xdr:rowOff>
    </xdr:from>
    <xdr:to>
      <xdr:col>12</xdr:col>
      <xdr:colOff>473982</xdr:colOff>
      <xdr:row>13</xdr:row>
      <xdr:rowOff>154614</xdr:rowOff>
    </xdr:to>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825500" y="2866571"/>
          <a:ext cx="7159625" cy="35418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b="1">
              <a:solidFill>
                <a:srgbClr val="FF4F1E"/>
              </a:solidFill>
              <a:latin typeface="Meiryo UI" panose="020B0604030504040204" pitchFamily="50" charset="-128"/>
              <a:ea typeface="Meiryo UI" panose="020B0604030504040204" pitchFamily="50" charset="-128"/>
              <a:cs typeface="Meiryo UI" panose="020B0604030504040204" pitchFamily="50" charset="-128"/>
            </a:rPr>
            <a:t>InfoSphere</a:t>
          </a:r>
          <a:r>
            <a:rPr kumimoji="1" lang="ja-JP" altLang="en-US" sz="1400" b="1">
              <a:solidFill>
                <a:srgbClr val="FF4F1E"/>
              </a:solidFill>
              <a:latin typeface="Meiryo UI" panose="020B0604030504040204" pitchFamily="50" charset="-128"/>
              <a:ea typeface="Meiryo UI" panose="020B0604030504040204" pitchFamily="50" charset="-128"/>
              <a:cs typeface="Meiryo UI" panose="020B0604030504040204" pitchFamily="50" charset="-128"/>
            </a:rPr>
            <a:t>モバイルスタンダードタイプ </a:t>
          </a:r>
          <a:r>
            <a:rPr kumimoji="1" lang="ja-JP" altLang="en-US" sz="1400" b="1" baseline="0">
              <a:solidFill>
                <a:srgbClr val="FF4F1E"/>
              </a:solidFill>
              <a:latin typeface="Meiryo UI" panose="020B0604030504040204" pitchFamily="50" charset="-128"/>
              <a:ea typeface="Meiryo UI" panose="020B0604030504040204" pitchFamily="50" charset="-128"/>
              <a:cs typeface="Meiryo UI" panose="020B0604030504040204" pitchFamily="50" charset="-128"/>
            </a:rPr>
            <a:t>ご利用までの流れ</a:t>
          </a:r>
          <a:endParaRPr kumimoji="1" lang="ja-JP" altLang="en-US" sz="1400" b="1">
            <a:solidFill>
              <a:srgbClr val="FF4F1E"/>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0</xdr:col>
      <xdr:colOff>557893</xdr:colOff>
      <xdr:row>16</xdr:row>
      <xdr:rowOff>190499</xdr:rowOff>
    </xdr:from>
    <xdr:to>
      <xdr:col>1</xdr:col>
      <xdr:colOff>594713</xdr:colOff>
      <xdr:row>18</xdr:row>
      <xdr:rowOff>197184</xdr:rowOff>
    </xdr:to>
    <xdr:sp macro="" textlink="">
      <xdr:nvSpPr>
        <xdr:cNvPr id="2" name="円形吹き出し 87">
          <a:extLst>
            <a:ext uri="{FF2B5EF4-FFF2-40B4-BE49-F238E27FC236}">
              <a16:creationId xmlns:a16="http://schemas.microsoft.com/office/drawing/2014/main" id="{90DDB578-8B64-4699-BBAA-2EEB9E852E1C}"/>
            </a:ext>
          </a:extLst>
        </xdr:cNvPr>
        <xdr:cNvSpPr/>
      </xdr:nvSpPr>
      <xdr:spPr>
        <a:xfrm>
          <a:off x="557893" y="4109356"/>
          <a:ext cx="717177" cy="496542"/>
        </a:xfrm>
        <a:prstGeom prst="wedgeEllipseCallout">
          <a:avLst>
            <a:gd name="adj1" fmla="val 34463"/>
            <a:gd name="adj2" fmla="val 55945"/>
          </a:avLst>
        </a:prstGeom>
        <a:solidFill>
          <a:srgbClr val="FF4F1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800" b="1">
              <a:latin typeface="Meiryo UI" panose="020B0604030504040204" pitchFamily="50" charset="-128"/>
              <a:ea typeface="Meiryo UI" panose="020B0604030504040204" pitchFamily="50" charset="-128"/>
              <a:cs typeface="Meiryo UI" panose="020B0604030504040204" pitchFamily="50" charset="-128"/>
            </a:rPr>
            <a:t>この申込書</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438150</xdr:colOff>
      <xdr:row>0</xdr:row>
      <xdr:rowOff>180975</xdr:rowOff>
    </xdr:from>
    <xdr:to>
      <xdr:col>8</xdr:col>
      <xdr:colOff>200025</xdr:colOff>
      <xdr:row>6</xdr:row>
      <xdr:rowOff>114300</xdr:rowOff>
    </xdr:to>
    <xdr:sp macro="" textlink="">
      <xdr:nvSpPr>
        <xdr:cNvPr id="2" name="正方形/長方形 1">
          <a:extLst>
            <a:ext uri="{FF2B5EF4-FFF2-40B4-BE49-F238E27FC236}">
              <a16:creationId xmlns:a16="http://schemas.microsoft.com/office/drawing/2014/main" id="{834FE2FC-DA78-4A3B-C98E-2A92526C3745}"/>
            </a:ext>
          </a:extLst>
        </xdr:cNvPr>
        <xdr:cNvSpPr/>
      </xdr:nvSpPr>
      <xdr:spPr bwMode="auto">
        <a:xfrm>
          <a:off x="7696200" y="180975"/>
          <a:ext cx="3524250" cy="1362075"/>
        </a:xfrm>
        <a:prstGeom prst="rect">
          <a:avLst/>
        </a:prstGeom>
        <a:ln>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wrap="square" lIns="18288" tIns="0" rIns="0" bIns="0" rtlCol="0" anchor="ctr" upright="1"/>
        <a:lstStyle/>
        <a:p>
          <a:pPr algn="l"/>
          <a:r>
            <a:rPr kumimoji="1" lang="ja-JP" altLang="en-US" sz="1100"/>
            <a:t>カード型とチップ型</a:t>
          </a:r>
          <a:r>
            <a:rPr kumimoji="1" lang="en-US" altLang="ja-JP" sz="1100"/>
            <a:t>SIM</a:t>
          </a:r>
          <a:r>
            <a:rPr kumimoji="1" lang="ja-JP" altLang="en-US" sz="1100"/>
            <a:t>はサフィックスが異なるので、あえて料金表シートをを分けなくてもよいと思われる。</a:t>
          </a:r>
          <a:endParaRPr kumimoji="1" lang="en-US" altLang="ja-JP" sz="1100"/>
        </a:p>
        <a:p>
          <a:pPr algn="l"/>
          <a:r>
            <a:rPr kumimoji="1" lang="ja-JP" altLang="en-US" sz="1100"/>
            <a:t>「初期設定・企業識別子追加」シートでチップ</a:t>
          </a:r>
          <a:r>
            <a:rPr kumimoji="1" lang="en-US" altLang="ja-JP" sz="1100"/>
            <a:t>SIM</a:t>
          </a:r>
          <a:r>
            <a:rPr kumimoji="1" lang="ja-JP" altLang="en-US" sz="1100"/>
            <a:t>を選択したら、「料金表」シートはチップ</a:t>
          </a:r>
          <a:r>
            <a:rPr kumimoji="1" lang="en-US" altLang="ja-JP" sz="1100"/>
            <a:t>SIM</a:t>
          </a:r>
          <a:r>
            <a:rPr kumimoji="1" lang="ja-JP" altLang="en-US" sz="1100"/>
            <a:t>の料金表となる。でよいと思われる。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fs001\SharedHome\old-d\SIVHS&#30003;&#36796;&#26360;\BY&#25913;&#38761;\411MONEfSIVHS&#65288;&#36890;&#24120;&#65289;&#30003;&#26032;20140728&#65288;BY&#25913;&#38761;&#23550;&#24540;&#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cfs001\SharedHome\Users\ookawa-k\Desktop\local\411&#12304;&#30003;&#36796;&#26360;_&#35373;&#23450;&#24773;&#22577;&#12305;Master'sONE%20&#12514;&#12496;&#12452;&#12523;_M2M\411&#12304;&#30003;&#36796;&#26360;_NW&#36861;&#21152;&#12305;Master'sONE%20&#12514;&#12496;&#12452;&#12523;_M2M_VPN&#12479;&#12452;&#12503;_Web&#30330;&#27880;&#23554;&#29992;_ver1.3_1910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cfs001\SharedHome\MSONE-MobileG\40_&#12514;&#12496;&#12452;&#12523;M2M\20_&#30003;&#36796;&#26360;\411MONEmM2M&#20849;&#36890;ID-VPN-LTE_&#30003;201703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cfs001\SharedHome\MSONE-MobileG\40_&#12514;&#12496;&#12452;&#12523;M2M\20_&#30003;&#36796;&#26360;\00_&#20316;&#26989;&#20013;\411MONEmM2M&#20849;&#36890;ID-VPN-LTE_&#30003;201703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込書頭紙"/>
      <sheetName val="SM情報 (T) "/>
      <sheetName val="SM情報 (C)"/>
      <sheetName val="基本 SIV-HighSpeed"/>
      <sheetName val="OP 追加スタティックルート情報"/>
      <sheetName val="OP フィルタリング情報"/>
      <sheetName val="OP 折り返し拠点一覧"/>
      <sheetName val="諸注意事項"/>
      <sheetName val="リスト"/>
    </sheetNames>
    <sheetDataSet>
      <sheetData sheetId="0" refreshError="1"/>
      <sheetData sheetId="1" refreshError="1"/>
      <sheetData sheetId="2" refreshError="1"/>
      <sheetData sheetId="3">
        <row r="14">
          <cell r="C14" t="str">
            <v>テスト１</v>
          </cell>
        </row>
        <row r="15">
          <cell r="C15" t="str">
            <v>テスト２</v>
          </cell>
        </row>
        <row r="16">
          <cell r="C16" t="str">
            <v>テスト３</v>
          </cell>
        </row>
        <row r="17">
          <cell r="C17" t="str">
            <v>テスト４</v>
          </cell>
        </row>
        <row r="18">
          <cell r="C18" t="str">
            <v>テスト５</v>
          </cell>
        </row>
        <row r="19">
          <cell r="C19" t="str">
            <v>テスト６</v>
          </cell>
        </row>
        <row r="20">
          <cell r="C20" t="str">
            <v>テスト７</v>
          </cell>
        </row>
        <row r="21">
          <cell r="C21" t="str">
            <v>テスト８</v>
          </cell>
        </row>
        <row r="22">
          <cell r="C22" t="str">
            <v>テスト９</v>
          </cell>
        </row>
        <row r="23">
          <cell r="C23" t="str">
            <v>テスト１０</v>
          </cell>
        </row>
        <row r="24">
          <cell r="C24" t="str">
            <v>テスト１１</v>
          </cell>
        </row>
        <row r="25">
          <cell r="C25" t="str">
            <v>テスト１２</v>
          </cell>
        </row>
        <row r="26">
          <cell r="C26" t="str">
            <v>テスト１３</v>
          </cell>
        </row>
        <row r="27">
          <cell r="C27" t="str">
            <v>テスト１４</v>
          </cell>
        </row>
        <row r="28">
          <cell r="C28" t="str">
            <v>テスト１５</v>
          </cell>
        </row>
        <row r="29">
          <cell r="C29" t="str">
            <v>テスト１６</v>
          </cell>
        </row>
        <row r="30">
          <cell r="C30" t="str">
            <v>テスト１７</v>
          </cell>
        </row>
        <row r="31">
          <cell r="C31" t="str">
            <v>テスト１８</v>
          </cell>
        </row>
        <row r="32">
          <cell r="C32" t="str">
            <v>テスト１９</v>
          </cell>
        </row>
        <row r="33">
          <cell r="C33" t="str">
            <v>テスト２０</v>
          </cell>
        </row>
        <row r="34">
          <cell r="C34" t="str">
            <v>テスト２１</v>
          </cell>
        </row>
        <row r="35">
          <cell r="C35" t="str">
            <v>テスト２２</v>
          </cell>
        </row>
        <row r="36">
          <cell r="C36" t="str">
            <v>テスト２３</v>
          </cell>
        </row>
        <row r="37">
          <cell r="C37" t="str">
            <v>テスト２４</v>
          </cell>
        </row>
        <row r="38">
          <cell r="C38" t="str">
            <v>テスト２５</v>
          </cell>
        </row>
        <row r="39">
          <cell r="C39" t="str">
            <v>テスト２６</v>
          </cell>
        </row>
        <row r="40">
          <cell r="C40" t="str">
            <v>テスト２７</v>
          </cell>
        </row>
        <row r="41">
          <cell r="C41" t="str">
            <v>テスト２８</v>
          </cell>
        </row>
        <row r="42">
          <cell r="C42" t="str">
            <v>テスト２９</v>
          </cell>
        </row>
        <row r="43">
          <cell r="C43" t="str">
            <v>テスト３０</v>
          </cell>
        </row>
        <row r="44">
          <cell r="C44" t="str">
            <v>テスト３１</v>
          </cell>
        </row>
        <row r="45">
          <cell r="C45" t="str">
            <v>テスト３２</v>
          </cell>
        </row>
        <row r="46">
          <cell r="C46" t="str">
            <v>テスト３３</v>
          </cell>
        </row>
        <row r="47">
          <cell r="C47" t="str">
            <v>テスト３４</v>
          </cell>
        </row>
        <row r="48">
          <cell r="C48" t="str">
            <v>テスト３５</v>
          </cell>
        </row>
        <row r="49">
          <cell r="C49" t="str">
            <v>テスト３６</v>
          </cell>
        </row>
        <row r="50">
          <cell r="C50" t="str">
            <v>テスト３７</v>
          </cell>
        </row>
        <row r="51">
          <cell r="C51" t="str">
            <v>テスト３８</v>
          </cell>
        </row>
        <row r="52">
          <cell r="C52" t="str">
            <v>テスト３９</v>
          </cell>
        </row>
        <row r="53">
          <cell r="C53" t="str">
            <v>テスト４０</v>
          </cell>
        </row>
        <row r="54">
          <cell r="C54" t="str">
            <v>テスト４１</v>
          </cell>
        </row>
        <row r="55">
          <cell r="C55" t="str">
            <v>テスト４２</v>
          </cell>
        </row>
        <row r="56">
          <cell r="C56" t="str">
            <v>テスト４３</v>
          </cell>
        </row>
        <row r="57">
          <cell r="C57" t="str">
            <v>テスト４４</v>
          </cell>
        </row>
        <row r="58">
          <cell r="C58" t="str">
            <v>テスト４５</v>
          </cell>
        </row>
        <row r="59">
          <cell r="C59" t="str">
            <v>テスト４６</v>
          </cell>
        </row>
        <row r="60">
          <cell r="C60" t="str">
            <v>テスト４７</v>
          </cell>
        </row>
        <row r="61">
          <cell r="C61" t="str">
            <v>テスト４８</v>
          </cell>
        </row>
        <row r="62">
          <cell r="C62" t="str">
            <v>テスト４９</v>
          </cell>
        </row>
        <row r="63">
          <cell r="C63" t="str">
            <v>テスト５０</v>
          </cell>
        </row>
      </sheetData>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アドレス追加"/>
      <sheetName val="記入例_アドレス追加"/>
      <sheetName val="ご提供条件説明"/>
      <sheetName val="AtMOSInput(ReadOnly)"/>
      <sheetName val="リスト"/>
      <sheetName val="通信機器売買契約条項"/>
      <sheetName val="料金表"/>
    </sheetNames>
    <sheetDataSet>
      <sheetData sheetId="0"/>
      <sheetData sheetId="1"/>
      <sheetData sheetId="2"/>
      <sheetData sheetId="3"/>
      <sheetData sheetId="4">
        <row r="1">
          <cell r="D1" t="str">
            <v>□</v>
          </cell>
          <cell r="E1" t="str">
            <v>■</v>
          </cell>
        </row>
      </sheetData>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込書頭紙"/>
      <sheetName val="SM情報 (T) "/>
      <sheetName val="SM情報 (C)"/>
      <sheetName val="基本設定"/>
      <sheetName val="SIM・USBiタイプ設定シート"/>
      <sheetName val="WiFiタイプ設定シート"/>
      <sheetName val="ご提供条件説明"/>
      <sheetName val="リスト2"/>
      <sheetName val="選択"/>
    </sheetNames>
    <sheetDataSet>
      <sheetData sheetId="0" refreshError="1"/>
      <sheetData sheetId="1" refreshError="1"/>
      <sheetData sheetId="2" refreshError="1"/>
      <sheetData sheetId="3" refreshError="1"/>
      <sheetData sheetId="4"/>
      <sheetData sheetId="5" refreshError="1"/>
      <sheetData sheetId="6" refreshError="1"/>
      <sheetData sheetId="7">
        <row r="1">
          <cell r="A1" t="str">
            <v>選択▼（記入必須）</v>
          </cell>
        </row>
        <row r="2">
          <cell r="A2" t="str">
            <v>営本営推</v>
          </cell>
        </row>
        <row r="3">
          <cell r="A3" t="str">
            <v>営本一営</v>
          </cell>
        </row>
        <row r="4">
          <cell r="A4" t="str">
            <v>営本二営</v>
          </cell>
        </row>
        <row r="5">
          <cell r="A5" t="str">
            <v>営本三営</v>
          </cell>
        </row>
        <row r="6">
          <cell r="A6" t="str">
            <v>営本四営</v>
          </cell>
        </row>
        <row r="7">
          <cell r="A7" t="str">
            <v>営本西日本</v>
          </cell>
        </row>
        <row r="8">
          <cell r="A8" t="str">
            <v>営本営企</v>
          </cell>
        </row>
        <row r="9">
          <cell r="A9" t="str">
            <v>その他</v>
          </cell>
        </row>
      </sheetData>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込書頭紙"/>
      <sheetName val="SM情報 (T) "/>
      <sheetName val="SM情報 (C)"/>
      <sheetName val="基本設定"/>
      <sheetName val="SIM・USBiタイプ設定シート"/>
      <sheetName val="WiFiタイプ設定シート"/>
      <sheetName val="ご提供条件説明"/>
      <sheetName val="リスト2"/>
      <sheetName val="選択"/>
    </sheetNames>
    <sheetDataSet>
      <sheetData sheetId="0" refreshError="1"/>
      <sheetData sheetId="1" refreshError="1"/>
      <sheetData sheetId="2" refreshError="1"/>
      <sheetData sheetId="3" refreshError="1"/>
      <sheetData sheetId="4"/>
      <sheetData sheetId="5" refreshError="1"/>
      <sheetData sheetId="6" refreshError="1"/>
      <sheetData sheetId="7">
        <row r="1">
          <cell r="A1" t="str">
            <v>選択▼（記入必須）</v>
          </cell>
        </row>
        <row r="2">
          <cell r="A2" t="str">
            <v>営本営推</v>
          </cell>
        </row>
        <row r="3">
          <cell r="A3" t="str">
            <v>営本一営</v>
          </cell>
        </row>
        <row r="4">
          <cell r="A4" t="str">
            <v>営本二営</v>
          </cell>
        </row>
        <row r="5">
          <cell r="A5" t="str">
            <v>営本三営</v>
          </cell>
        </row>
        <row r="6">
          <cell r="A6" t="str">
            <v>営本四営</v>
          </cell>
        </row>
        <row r="7">
          <cell r="A7" t="str">
            <v>営本西日本</v>
          </cell>
        </row>
        <row r="8">
          <cell r="A8" t="str">
            <v>営本営企</v>
          </cell>
        </row>
        <row r="9">
          <cell r="A9" t="str">
            <v>その他</v>
          </cell>
        </row>
      </sheetData>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support.sphere.ne.jp/hc/ja/articles/1500002127401" TargetMode="External"/><Relationship Id="rId1" Type="http://schemas.openxmlformats.org/officeDocument/2006/relationships/hyperlink" Target="https://dm.nttpc.co.jp/form/inq_m2m.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A181"/>
  <sheetViews>
    <sheetView tabSelected="1" view="pageBreakPreview" zoomScaleNormal="100" zoomScaleSheetLayoutView="100" workbookViewId="0">
      <selection activeCell="O10" sqref="O10:P10"/>
    </sheetView>
  </sheetViews>
  <sheetFormatPr defaultColWidth="9" defaultRowHeight="15.75"/>
  <cols>
    <col min="1" max="9" width="2.5" style="129" customWidth="1"/>
    <col min="10" max="14" width="3" style="129" customWidth="1"/>
    <col min="15" max="15" width="3.5" style="129" customWidth="1"/>
    <col min="16" max="39" width="3" style="129" customWidth="1"/>
    <col min="40" max="40" width="4.125" style="129" customWidth="1"/>
    <col min="41" max="43" width="3" style="129" customWidth="1"/>
    <col min="44" max="45" width="3.375" style="129" customWidth="1"/>
    <col min="46" max="46" width="2.5" style="129" customWidth="1"/>
    <col min="47" max="16384" width="9" style="129"/>
  </cols>
  <sheetData>
    <row r="1" spans="1:53" ht="9" customHeight="1"/>
    <row r="2" spans="1:53" ht="18" customHeight="1">
      <c r="B2" s="383" t="s">
        <v>1261</v>
      </c>
      <c r="C2" s="384"/>
      <c r="D2" s="384"/>
      <c r="E2" s="384"/>
      <c r="F2" s="384"/>
      <c r="G2" s="384"/>
      <c r="H2" s="384"/>
      <c r="I2" s="384"/>
      <c r="J2" s="384"/>
      <c r="K2" s="384"/>
      <c r="L2" s="384"/>
      <c r="M2" s="384"/>
      <c r="N2" s="384"/>
      <c r="O2" s="384"/>
      <c r="P2" s="384"/>
      <c r="Q2" s="384"/>
      <c r="R2" s="384"/>
      <c r="S2" s="384"/>
      <c r="T2" s="384"/>
      <c r="U2" s="384"/>
      <c r="V2" s="384"/>
      <c r="W2" s="384"/>
      <c r="X2" s="384"/>
      <c r="Y2" s="384"/>
      <c r="Z2" s="384"/>
      <c r="AA2" s="384"/>
      <c r="AB2" s="384"/>
      <c r="AC2" s="384"/>
      <c r="AD2" s="384"/>
      <c r="AE2" s="384"/>
      <c r="AF2" s="384"/>
      <c r="AG2" s="384"/>
      <c r="AH2" s="384"/>
      <c r="AI2" s="384"/>
      <c r="AJ2" s="384"/>
      <c r="AK2" s="384"/>
      <c r="AL2" s="384"/>
      <c r="AM2" s="384"/>
      <c r="AN2" s="384"/>
      <c r="AO2" s="384"/>
      <c r="AP2" s="384"/>
      <c r="AQ2" s="384"/>
      <c r="AR2" s="384"/>
      <c r="AS2" s="384"/>
    </row>
    <row r="3" spans="1:53" ht="18" customHeight="1">
      <c r="B3" s="383"/>
      <c r="C3" s="384"/>
      <c r="D3" s="384"/>
      <c r="E3" s="384"/>
      <c r="F3" s="384"/>
      <c r="G3" s="384"/>
      <c r="H3" s="384"/>
      <c r="I3" s="384"/>
      <c r="J3" s="384"/>
      <c r="K3" s="384"/>
      <c r="L3" s="384"/>
      <c r="M3" s="384"/>
      <c r="N3" s="384"/>
      <c r="O3" s="384"/>
      <c r="P3" s="384"/>
      <c r="Q3" s="384"/>
      <c r="R3" s="384"/>
      <c r="S3" s="384"/>
      <c r="T3" s="384"/>
      <c r="U3" s="384"/>
      <c r="V3" s="384"/>
      <c r="W3" s="384"/>
      <c r="X3" s="384"/>
      <c r="Y3" s="384"/>
      <c r="Z3" s="384"/>
      <c r="AA3" s="384"/>
      <c r="AB3" s="384"/>
      <c r="AC3" s="384"/>
      <c r="AD3" s="384"/>
      <c r="AE3" s="384"/>
      <c r="AF3" s="384"/>
      <c r="AG3" s="384"/>
      <c r="AH3" s="384"/>
      <c r="AI3" s="384"/>
      <c r="AJ3" s="384"/>
      <c r="AK3" s="384"/>
      <c r="AL3" s="384"/>
      <c r="AM3" s="384"/>
      <c r="AN3" s="384"/>
      <c r="AO3" s="384"/>
      <c r="AP3" s="384"/>
      <c r="AQ3" s="384"/>
      <c r="AR3" s="384"/>
      <c r="AS3" s="384"/>
    </row>
    <row r="4" spans="1:53" ht="18" customHeight="1">
      <c r="B4" s="383" t="s">
        <v>0</v>
      </c>
      <c r="C4" s="384"/>
      <c r="D4" s="384"/>
      <c r="E4" s="384"/>
      <c r="F4" s="384"/>
      <c r="G4" s="384"/>
      <c r="H4" s="384"/>
      <c r="I4" s="384"/>
      <c r="J4" s="384"/>
      <c r="K4" s="384"/>
      <c r="L4" s="384"/>
      <c r="M4" s="384"/>
      <c r="N4" s="384"/>
      <c r="O4" s="384"/>
      <c r="P4" s="384"/>
      <c r="Q4" s="384"/>
      <c r="R4" s="384"/>
      <c r="S4" s="384"/>
      <c r="T4" s="384"/>
      <c r="U4" s="384"/>
      <c r="V4" s="384"/>
      <c r="W4" s="384"/>
      <c r="X4" s="384"/>
      <c r="Y4" s="384"/>
      <c r="Z4" s="384"/>
      <c r="AA4" s="384"/>
      <c r="AB4" s="384"/>
      <c r="AC4" s="384"/>
      <c r="AD4" s="384"/>
      <c r="AE4" s="384"/>
      <c r="AF4" s="384"/>
      <c r="AG4" s="384"/>
      <c r="AH4" s="384"/>
      <c r="AI4" s="384"/>
      <c r="AJ4" s="384"/>
      <c r="AK4" s="384"/>
      <c r="AL4" s="384"/>
      <c r="AM4" s="384"/>
      <c r="AN4" s="384"/>
      <c r="AO4" s="384"/>
      <c r="AP4" s="384"/>
      <c r="AQ4" s="384"/>
      <c r="AR4" s="384"/>
      <c r="AS4" s="384"/>
    </row>
    <row r="5" spans="1:53" ht="18" customHeight="1">
      <c r="B5" s="132"/>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c r="AK5" s="133"/>
      <c r="AL5" s="133"/>
      <c r="AM5" s="133"/>
      <c r="AN5" s="133"/>
      <c r="AO5" s="133"/>
      <c r="AP5" s="133"/>
      <c r="AQ5" s="133"/>
      <c r="AR5" s="133"/>
      <c r="AS5" s="133"/>
    </row>
    <row r="6" spans="1:53" s="136" customFormat="1" ht="18" customHeight="1">
      <c r="A6" s="134"/>
      <c r="B6" s="385"/>
      <c r="C6" s="386"/>
      <c r="D6" s="387"/>
      <c r="E6" s="387"/>
      <c r="F6" s="387"/>
      <c r="G6" s="387"/>
      <c r="H6" s="387"/>
      <c r="I6" s="387"/>
      <c r="J6" s="387"/>
      <c r="K6" s="387"/>
      <c r="L6" s="387"/>
      <c r="M6" s="387"/>
      <c r="N6" s="387"/>
      <c r="O6" s="387"/>
      <c r="P6" s="387"/>
      <c r="Q6" s="387"/>
      <c r="R6" s="387"/>
      <c r="S6" s="387"/>
      <c r="T6" s="387"/>
      <c r="U6" s="387"/>
      <c r="V6" s="387"/>
      <c r="W6" s="387"/>
      <c r="X6" s="387"/>
      <c r="Y6" s="387"/>
      <c r="Z6" s="387"/>
      <c r="AA6" s="387"/>
      <c r="AB6" s="387"/>
      <c r="AC6" s="465"/>
      <c r="AD6" s="465"/>
      <c r="AE6" s="465"/>
      <c r="AF6" s="465"/>
      <c r="AG6" s="465"/>
      <c r="AH6" s="465"/>
      <c r="AI6" s="465"/>
      <c r="AJ6" s="465"/>
      <c r="AK6" s="465"/>
      <c r="AL6" s="465"/>
      <c r="AM6" s="465"/>
      <c r="AN6" s="465"/>
      <c r="AO6" s="465"/>
      <c r="AP6" s="465"/>
      <c r="AQ6" s="465"/>
      <c r="AR6" s="465"/>
      <c r="AS6" s="465"/>
    </row>
    <row r="7" spans="1:53" s="136" customFormat="1" ht="11.25" customHeight="1">
      <c r="A7" s="134"/>
      <c r="B7" s="137"/>
      <c r="C7" s="138" t="s">
        <v>1274</v>
      </c>
      <c r="D7" s="138"/>
      <c r="E7" s="138"/>
      <c r="F7" s="138"/>
      <c r="G7" s="138"/>
      <c r="H7" s="138"/>
      <c r="I7" s="138"/>
      <c r="J7" s="138"/>
      <c r="K7" s="138"/>
      <c r="L7" s="138"/>
      <c r="M7" s="138"/>
      <c r="N7" s="138"/>
      <c r="O7" s="138"/>
      <c r="P7" s="138"/>
      <c r="Q7" s="138"/>
      <c r="R7" s="138"/>
      <c r="S7" s="138"/>
      <c r="T7" s="138"/>
      <c r="U7" s="138"/>
      <c r="V7" s="138"/>
      <c r="W7" s="138"/>
      <c r="X7" s="138"/>
      <c r="Y7" s="139"/>
      <c r="Z7" s="139"/>
      <c r="AA7" s="139"/>
      <c r="AB7" s="139"/>
      <c r="AC7" s="466"/>
      <c r="AD7" s="466"/>
      <c r="AE7" s="466"/>
      <c r="AF7" s="466"/>
      <c r="AG7" s="466"/>
      <c r="AH7" s="466"/>
      <c r="AI7" s="466"/>
      <c r="AJ7" s="466"/>
      <c r="AK7" s="466"/>
      <c r="AL7" s="466"/>
      <c r="AM7" s="466"/>
      <c r="AN7" s="466"/>
      <c r="AO7" s="466"/>
      <c r="AP7" s="466"/>
      <c r="AQ7" s="466"/>
      <c r="AR7" s="466"/>
      <c r="AS7" s="466"/>
    </row>
    <row r="8" spans="1:53" s="136" customFormat="1" ht="11.25" customHeight="1">
      <c r="A8" s="134"/>
      <c r="B8" s="137"/>
      <c r="C8" s="138" t="s">
        <v>1267</v>
      </c>
      <c r="D8" s="138"/>
      <c r="E8" s="138"/>
      <c r="F8" s="138"/>
      <c r="G8" s="138"/>
      <c r="H8" s="138"/>
      <c r="I8" s="138"/>
      <c r="J8" s="138"/>
      <c r="K8" s="138"/>
      <c r="L8" s="138"/>
      <c r="M8" s="138"/>
      <c r="N8" s="138"/>
      <c r="O8" s="138"/>
      <c r="P8" s="138"/>
      <c r="Q8" s="138"/>
      <c r="R8" s="138"/>
      <c r="S8" s="138"/>
      <c r="T8" s="138"/>
      <c r="U8" s="138"/>
      <c r="V8" s="138"/>
      <c r="W8" s="138"/>
      <c r="X8" s="138"/>
      <c r="Y8" s="139"/>
      <c r="Z8" s="139"/>
      <c r="AA8" s="139"/>
      <c r="AB8" s="139"/>
      <c r="AC8" s="466"/>
      <c r="AD8" s="466"/>
      <c r="AE8" s="466"/>
      <c r="AF8" s="466"/>
      <c r="AG8" s="466"/>
      <c r="AH8" s="466"/>
      <c r="AI8" s="466"/>
      <c r="AJ8" s="466"/>
      <c r="AK8" s="466"/>
      <c r="AL8" s="466"/>
      <c r="AM8" s="466"/>
      <c r="AN8" s="466"/>
      <c r="AO8" s="466"/>
      <c r="AP8" s="466"/>
      <c r="AQ8" s="466"/>
      <c r="AR8" s="466"/>
      <c r="AS8" s="466"/>
    </row>
    <row r="9" spans="1:53" s="140" customFormat="1" ht="12" customHeight="1" thickBot="1">
      <c r="C9" s="138" t="s">
        <v>2</v>
      </c>
      <c r="D9" s="138"/>
      <c r="E9" s="138"/>
      <c r="F9" s="138"/>
      <c r="G9" s="138"/>
      <c r="H9" s="138"/>
      <c r="I9" s="138"/>
      <c r="J9" s="138"/>
      <c r="K9" s="138"/>
      <c r="L9" s="138"/>
      <c r="M9" s="138"/>
      <c r="N9" s="138"/>
      <c r="O9" s="138"/>
      <c r="P9" s="138"/>
      <c r="Q9" s="138"/>
      <c r="R9" s="138"/>
      <c r="S9" s="138"/>
      <c r="T9" s="138"/>
      <c r="U9" s="138"/>
      <c r="V9" s="138"/>
      <c r="W9" s="138"/>
      <c r="X9" s="138"/>
      <c r="AC9" s="467"/>
      <c r="AD9" s="467"/>
      <c r="AE9" s="467"/>
      <c r="AF9" s="467"/>
      <c r="AG9" s="467"/>
      <c r="AH9" s="467"/>
      <c r="AI9" s="467"/>
      <c r="AJ9" s="467"/>
      <c r="AK9" s="467"/>
      <c r="AL9" s="467"/>
      <c r="AM9" s="467"/>
      <c r="AN9" s="467"/>
      <c r="AO9" s="467"/>
      <c r="AP9" s="467"/>
      <c r="AQ9" s="467"/>
      <c r="AR9" s="467"/>
      <c r="AS9" s="467"/>
      <c r="AV9" s="136"/>
      <c r="AW9" s="136"/>
      <c r="AX9" s="136"/>
      <c r="AY9" s="136"/>
      <c r="AZ9" s="136"/>
      <c r="BA9" s="136"/>
    </row>
    <row r="10" spans="1:53" s="141" customFormat="1" ht="18" customHeight="1">
      <c r="B10" s="388" t="s">
        <v>1268</v>
      </c>
      <c r="C10" s="389"/>
      <c r="D10" s="389"/>
      <c r="E10" s="389"/>
      <c r="F10" s="389"/>
      <c r="G10" s="389"/>
      <c r="H10" s="389"/>
      <c r="I10" s="390"/>
      <c r="J10" s="145" t="s">
        <v>3</v>
      </c>
      <c r="K10" s="146"/>
      <c r="L10" s="146"/>
      <c r="M10" s="147">
        <v>20</v>
      </c>
      <c r="N10" s="147"/>
      <c r="O10" s="98"/>
      <c r="P10" s="98"/>
      <c r="Q10" s="149" t="s">
        <v>4</v>
      </c>
      <c r="R10" s="149"/>
      <c r="S10" s="98"/>
      <c r="T10" s="98"/>
      <c r="U10" s="149" t="s">
        <v>5</v>
      </c>
      <c r="V10" s="149"/>
      <c r="W10" s="98"/>
      <c r="X10" s="98"/>
      <c r="Y10" s="149" t="s">
        <v>6</v>
      </c>
      <c r="Z10" s="149"/>
      <c r="AA10" s="149"/>
      <c r="AB10" s="150" t="s">
        <v>7</v>
      </c>
      <c r="AC10" s="150"/>
      <c r="AD10" s="150"/>
      <c r="AE10" s="150"/>
      <c r="AF10" s="151"/>
      <c r="AG10" s="95" t="s">
        <v>8</v>
      </c>
      <c r="AH10" s="96"/>
      <c r="AI10" s="97"/>
      <c r="AJ10" s="93"/>
      <c r="AK10" s="93"/>
      <c r="AL10" s="93"/>
      <c r="AM10" s="93"/>
      <c r="AN10" s="93"/>
      <c r="AO10" s="93"/>
      <c r="AP10" s="93"/>
      <c r="AQ10" s="93"/>
      <c r="AR10" s="93"/>
      <c r="AS10" s="94"/>
    </row>
    <row r="11" spans="1:53" s="141" customFormat="1" ht="19.5" customHeight="1">
      <c r="B11" s="391"/>
      <c r="C11" s="210"/>
      <c r="D11" s="210"/>
      <c r="E11" s="210"/>
      <c r="F11" s="210"/>
      <c r="G11" s="210"/>
      <c r="H11" s="210"/>
      <c r="I11" s="392"/>
      <c r="J11" s="160" t="s">
        <v>9</v>
      </c>
      <c r="K11" s="161"/>
      <c r="L11" s="161"/>
      <c r="M11" s="161"/>
      <c r="N11" s="210" t="s">
        <v>1262</v>
      </c>
      <c r="O11" s="162"/>
      <c r="P11" s="161"/>
      <c r="Q11" s="161"/>
      <c r="R11" s="162"/>
      <c r="S11" s="162"/>
      <c r="T11" s="161"/>
      <c r="U11" s="161"/>
      <c r="V11" s="162"/>
      <c r="W11" s="162"/>
      <c r="X11" s="163"/>
      <c r="Y11" s="163"/>
      <c r="Z11" s="163"/>
      <c r="AA11" s="163"/>
      <c r="AB11" s="163"/>
      <c r="AC11" s="164"/>
      <c r="AD11" s="164"/>
      <c r="AE11" s="164"/>
      <c r="AF11" s="164"/>
      <c r="AG11" s="134"/>
      <c r="AH11" s="134"/>
      <c r="AI11" s="134"/>
      <c r="AJ11" s="165"/>
      <c r="AK11" s="165"/>
      <c r="AL11" s="165"/>
      <c r="AM11" s="165"/>
      <c r="AN11" s="165"/>
      <c r="AO11" s="165"/>
      <c r="AP11" s="165"/>
      <c r="AQ11" s="165"/>
      <c r="AR11" s="165"/>
      <c r="AS11" s="166"/>
    </row>
    <row r="12" spans="1:53" s="141" customFormat="1" ht="18" customHeight="1">
      <c r="B12" s="391"/>
      <c r="C12" s="210"/>
      <c r="D12" s="210"/>
      <c r="E12" s="210"/>
      <c r="F12" s="210"/>
      <c r="G12" s="210"/>
      <c r="H12" s="210"/>
      <c r="I12" s="393"/>
      <c r="J12" s="167"/>
      <c r="K12" s="80" t="s">
        <v>10</v>
      </c>
      <c r="L12" s="169" t="s">
        <v>11</v>
      </c>
      <c r="M12" s="169"/>
      <c r="N12" s="169"/>
      <c r="O12" s="170"/>
      <c r="P12" s="170"/>
      <c r="Q12" s="80" t="s">
        <v>10</v>
      </c>
      <c r="R12" s="169" t="s">
        <v>12</v>
      </c>
      <c r="S12" s="169"/>
      <c r="T12" s="169"/>
      <c r="U12" s="170"/>
      <c r="V12" s="170"/>
      <c r="W12" s="172"/>
      <c r="X12" s="173"/>
      <c r="Y12" s="173"/>
      <c r="Z12" s="173"/>
      <c r="AA12" s="173"/>
      <c r="AB12" s="173"/>
      <c r="AC12" s="174"/>
      <c r="AD12" s="174"/>
      <c r="AE12" s="174"/>
      <c r="AF12" s="174"/>
      <c r="AG12" s="175"/>
      <c r="AH12" s="175"/>
      <c r="AI12" s="175"/>
      <c r="AJ12" s="176"/>
      <c r="AK12" s="176"/>
      <c r="AL12" s="176"/>
      <c r="AM12" s="176"/>
      <c r="AN12" s="176"/>
      <c r="AO12" s="176"/>
      <c r="AP12" s="176"/>
      <c r="AQ12" s="176"/>
      <c r="AR12" s="176"/>
      <c r="AS12" s="177"/>
    </row>
    <row r="13" spans="1:53" s="141" customFormat="1" ht="20.25" customHeight="1">
      <c r="B13" s="178"/>
      <c r="C13" s="179"/>
      <c r="D13" s="179"/>
      <c r="E13" s="179"/>
      <c r="F13" s="179"/>
      <c r="G13" s="179"/>
      <c r="H13" s="179"/>
      <c r="I13" s="180"/>
      <c r="J13" s="160" t="s">
        <v>13</v>
      </c>
      <c r="K13" s="161"/>
      <c r="L13" s="161"/>
      <c r="M13" s="161"/>
      <c r="N13" s="210" t="s">
        <v>1262</v>
      </c>
      <c r="O13" s="162"/>
      <c r="P13" s="161"/>
      <c r="Q13" s="161"/>
      <c r="R13" s="162"/>
      <c r="S13" s="162"/>
      <c r="T13" s="161"/>
      <c r="U13" s="161"/>
      <c r="V13" s="162"/>
      <c r="W13" s="162"/>
      <c r="X13" s="163"/>
      <c r="Y13" s="163"/>
      <c r="Z13" s="163"/>
      <c r="AA13" s="163"/>
      <c r="AB13" s="163"/>
      <c r="AC13" s="164"/>
      <c r="AD13" s="164"/>
      <c r="AE13" s="164"/>
      <c r="AF13" s="164"/>
      <c r="AG13" s="134"/>
      <c r="AH13" s="134"/>
      <c r="AI13" s="134"/>
      <c r="AJ13" s="165"/>
      <c r="AK13" s="165"/>
      <c r="AL13" s="165"/>
      <c r="AM13" s="165"/>
      <c r="AN13" s="165"/>
      <c r="AO13" s="165"/>
      <c r="AP13" s="165"/>
      <c r="AQ13" s="165"/>
      <c r="AR13" s="165"/>
      <c r="AS13" s="166"/>
    </row>
    <row r="14" spans="1:53" s="141" customFormat="1" ht="18" customHeight="1">
      <c r="B14" s="178"/>
      <c r="C14" s="179"/>
      <c r="D14" s="179"/>
      <c r="E14" s="179"/>
      <c r="F14" s="179"/>
      <c r="G14" s="179"/>
      <c r="H14" s="179"/>
      <c r="I14" s="393"/>
      <c r="J14" s="394"/>
      <c r="K14" s="81" t="s">
        <v>10</v>
      </c>
      <c r="L14" s="267" t="s">
        <v>14</v>
      </c>
      <c r="M14" s="267"/>
      <c r="N14" s="267"/>
      <c r="O14" s="267"/>
      <c r="P14" s="267"/>
      <c r="Q14" s="267"/>
      <c r="R14" s="267"/>
      <c r="S14" s="267"/>
      <c r="T14" s="81" t="s">
        <v>10</v>
      </c>
      <c r="U14" s="129" t="s">
        <v>15</v>
      </c>
      <c r="V14" s="129"/>
      <c r="W14" s="129"/>
      <c r="X14" s="129"/>
      <c r="Y14" s="129"/>
      <c r="Z14" s="129"/>
      <c r="AA14" s="129"/>
      <c r="AB14" s="129"/>
      <c r="AC14" s="164"/>
      <c r="AD14" s="164"/>
      <c r="AE14" s="164"/>
      <c r="AF14" s="395" t="s">
        <v>10</v>
      </c>
      <c r="AG14" s="396" t="s">
        <v>16</v>
      </c>
      <c r="AH14" s="129"/>
      <c r="AI14" s="129"/>
      <c r="AJ14" s="129"/>
      <c r="AK14" s="129"/>
      <c r="AL14" s="129"/>
      <c r="AM14" s="129"/>
      <c r="AN14" s="129"/>
      <c r="AO14" s="165"/>
      <c r="AP14" s="165"/>
      <c r="AQ14" s="165"/>
      <c r="AR14" s="165"/>
      <c r="AS14" s="166"/>
    </row>
    <row r="15" spans="1:53" s="141" customFormat="1" ht="18" customHeight="1">
      <c r="B15" s="178"/>
      <c r="C15" s="179"/>
      <c r="D15" s="179"/>
      <c r="E15" s="179"/>
      <c r="F15" s="179"/>
      <c r="G15" s="179"/>
      <c r="H15" s="179"/>
      <c r="I15" s="180"/>
      <c r="J15" s="397" t="s">
        <v>17</v>
      </c>
      <c r="K15" s="398"/>
      <c r="L15" s="398"/>
      <c r="M15" s="398"/>
      <c r="N15" s="398"/>
      <c r="O15" s="398"/>
      <c r="P15" s="398"/>
      <c r="Q15" s="398"/>
      <c r="R15" s="398"/>
      <c r="S15" s="398"/>
      <c r="T15" s="398"/>
      <c r="U15" s="398"/>
      <c r="V15" s="398"/>
      <c r="W15" s="398"/>
      <c r="X15" s="398"/>
      <c r="Y15" s="398"/>
      <c r="Z15" s="398"/>
      <c r="AA15" s="398"/>
      <c r="AB15" s="398"/>
      <c r="AC15" s="398"/>
      <c r="AD15" s="398"/>
      <c r="AE15" s="398"/>
      <c r="AF15" s="398"/>
      <c r="AG15" s="398"/>
      <c r="AH15" s="398"/>
      <c r="AI15" s="398"/>
      <c r="AJ15" s="398"/>
      <c r="AK15" s="398"/>
      <c r="AL15" s="398"/>
      <c r="AM15" s="398"/>
      <c r="AN15" s="398"/>
      <c r="AO15" s="398"/>
      <c r="AP15" s="398"/>
      <c r="AQ15" s="398"/>
      <c r="AR15" s="398"/>
      <c r="AS15" s="399"/>
    </row>
    <row r="16" spans="1:53" s="141" customFormat="1" ht="18" customHeight="1">
      <c r="B16" s="157"/>
      <c r="C16" s="158"/>
      <c r="D16" s="158"/>
      <c r="E16" s="158"/>
      <c r="F16" s="158"/>
      <c r="G16" s="158"/>
      <c r="H16" s="158"/>
      <c r="I16" s="159"/>
      <c r="J16" s="181" t="s">
        <v>18</v>
      </c>
      <c r="K16" s="182"/>
      <c r="L16" s="183"/>
      <c r="M16" s="183"/>
      <c r="N16" s="183"/>
      <c r="O16" s="183"/>
      <c r="P16" s="183"/>
      <c r="Q16" s="183"/>
      <c r="R16" s="183"/>
      <c r="S16" s="183"/>
      <c r="T16" s="183"/>
      <c r="U16" s="183"/>
      <c r="V16" s="183"/>
      <c r="W16" s="183"/>
      <c r="X16" s="183"/>
      <c r="Y16" s="183"/>
      <c r="Z16" s="184"/>
      <c r="AA16" s="184"/>
      <c r="AB16" s="185"/>
      <c r="AC16" s="185"/>
      <c r="AD16" s="185"/>
      <c r="AE16" s="185"/>
      <c r="AF16" s="185"/>
      <c r="AG16" s="185"/>
      <c r="AH16" s="185"/>
      <c r="AI16" s="185"/>
      <c r="AJ16" s="183"/>
      <c r="AK16" s="183"/>
      <c r="AL16" s="183"/>
      <c r="AM16" s="183"/>
      <c r="AN16" s="183"/>
      <c r="AO16" s="183"/>
      <c r="AP16" s="183"/>
      <c r="AQ16" s="183"/>
      <c r="AR16" s="183"/>
      <c r="AS16" s="186"/>
    </row>
    <row r="17" spans="1:48" s="141" customFormat="1" ht="30" customHeight="1">
      <c r="B17" s="157"/>
      <c r="C17" s="158"/>
      <c r="D17" s="158"/>
      <c r="E17" s="158"/>
      <c r="F17" s="158"/>
      <c r="G17" s="158"/>
      <c r="H17" s="158"/>
      <c r="I17" s="159"/>
      <c r="J17" s="187"/>
      <c r="K17" s="101"/>
      <c r="L17" s="102"/>
      <c r="M17" s="102"/>
      <c r="N17" s="102"/>
      <c r="O17" s="102"/>
      <c r="P17" s="102"/>
      <c r="Q17" s="102"/>
      <c r="R17" s="102"/>
      <c r="S17" s="102"/>
      <c r="T17" s="102"/>
      <c r="U17" s="102"/>
      <c r="V17" s="102"/>
      <c r="W17" s="102"/>
      <c r="X17" s="102"/>
      <c r="Y17" s="102"/>
      <c r="Z17" s="102"/>
      <c r="AA17" s="102"/>
      <c r="AB17" s="102"/>
      <c r="AC17" s="102"/>
      <c r="AD17" s="102"/>
      <c r="AE17" s="103"/>
      <c r="AF17" s="185"/>
      <c r="AG17" s="400" t="s">
        <v>1249</v>
      </c>
      <c r="AH17" s="183"/>
      <c r="AI17" s="183"/>
      <c r="AJ17" s="183"/>
      <c r="AK17" s="183"/>
      <c r="AL17" s="183"/>
      <c r="AM17" s="183"/>
      <c r="AN17" s="183"/>
      <c r="AO17" s="183"/>
      <c r="AP17" s="183"/>
      <c r="AQ17" s="183"/>
      <c r="AR17" s="183"/>
      <c r="AS17" s="186"/>
    </row>
    <row r="18" spans="1:48" s="141" customFormat="1" ht="11.25" customHeight="1">
      <c r="B18" s="157"/>
      <c r="C18" s="158"/>
      <c r="D18" s="158"/>
      <c r="E18" s="158"/>
      <c r="F18" s="158"/>
      <c r="G18" s="158"/>
      <c r="H18" s="158"/>
      <c r="I18" s="159"/>
      <c r="J18" s="191"/>
      <c r="K18" s="192"/>
      <c r="L18" s="193"/>
      <c r="M18" s="193"/>
      <c r="N18" s="193"/>
      <c r="O18" s="193"/>
      <c r="P18" s="193"/>
      <c r="Q18" s="193"/>
      <c r="R18" s="193"/>
      <c r="S18" s="193"/>
      <c r="T18" s="193"/>
      <c r="U18" s="193"/>
      <c r="V18" s="193"/>
      <c r="W18" s="193"/>
      <c r="X18" s="193"/>
      <c r="Y18" s="193"/>
      <c r="Z18" s="194"/>
      <c r="AA18" s="194"/>
      <c r="AB18" s="195"/>
      <c r="AC18" s="195"/>
      <c r="AD18" s="195"/>
      <c r="AE18" s="195"/>
      <c r="AF18" s="195"/>
      <c r="AG18" s="195"/>
      <c r="AH18" s="195"/>
      <c r="AI18" s="195"/>
      <c r="AJ18" s="193"/>
      <c r="AK18" s="193"/>
      <c r="AL18" s="193"/>
      <c r="AM18" s="193"/>
      <c r="AN18" s="193"/>
      <c r="AO18" s="193"/>
      <c r="AP18" s="193"/>
      <c r="AQ18" s="193"/>
      <c r="AR18" s="193"/>
      <c r="AS18" s="196"/>
    </row>
    <row r="19" spans="1:48" s="141" customFormat="1" ht="18" customHeight="1">
      <c r="B19" s="157"/>
      <c r="C19" s="158"/>
      <c r="D19" s="158"/>
      <c r="E19" s="158"/>
      <c r="F19" s="158"/>
      <c r="G19" s="158"/>
      <c r="H19" s="158"/>
      <c r="I19" s="159"/>
      <c r="J19" s="197" t="s">
        <v>19</v>
      </c>
      <c r="K19" s="198" t="s">
        <v>20</v>
      </c>
      <c r="M19" s="183"/>
      <c r="N19" s="183"/>
      <c r="O19" s="183"/>
      <c r="P19" s="183"/>
      <c r="Q19" s="183"/>
      <c r="R19" s="183"/>
      <c r="S19" s="183"/>
      <c r="T19" s="183"/>
      <c r="U19" s="183"/>
      <c r="V19" s="183"/>
      <c r="W19" s="183"/>
      <c r="X19" s="183"/>
      <c r="Y19" s="183"/>
      <c r="Z19" s="184"/>
      <c r="AA19" s="184"/>
      <c r="AB19" s="185"/>
      <c r="AC19" s="185"/>
      <c r="AD19" s="185"/>
      <c r="AE19" s="185"/>
      <c r="AF19" s="185"/>
      <c r="AG19" s="185"/>
      <c r="AH19" s="185"/>
      <c r="AI19" s="185"/>
      <c r="AJ19" s="185"/>
      <c r="AK19" s="183"/>
      <c r="AL19" s="183"/>
      <c r="AM19" s="183"/>
      <c r="AN19" s="183"/>
      <c r="AO19" s="183"/>
      <c r="AP19" s="183"/>
      <c r="AQ19" s="183"/>
      <c r="AR19" s="183"/>
      <c r="AS19" s="186"/>
    </row>
    <row r="20" spans="1:48" s="141" customFormat="1" ht="30" customHeight="1">
      <c r="B20" s="157"/>
      <c r="C20" s="158"/>
      <c r="D20" s="158"/>
      <c r="E20" s="158"/>
      <c r="F20" s="158"/>
      <c r="G20" s="158"/>
      <c r="H20" s="158"/>
      <c r="I20" s="159"/>
      <c r="J20" s="199"/>
      <c r="K20" s="102"/>
      <c r="L20" s="102"/>
      <c r="M20" s="102"/>
      <c r="N20" s="102"/>
      <c r="O20" s="102"/>
      <c r="P20" s="102"/>
      <c r="Q20" s="102"/>
      <c r="R20" s="102"/>
      <c r="S20" s="102"/>
      <c r="T20" s="102"/>
      <c r="U20" s="102"/>
      <c r="V20" s="102"/>
      <c r="W20" s="102"/>
      <c r="X20" s="102"/>
      <c r="Y20" s="102"/>
      <c r="Z20" s="102"/>
      <c r="AA20" s="102"/>
      <c r="AB20" s="102"/>
      <c r="AC20" s="102"/>
      <c r="AD20" s="102"/>
      <c r="AE20" s="103"/>
      <c r="AF20" s="185"/>
      <c r="AG20" s="400" t="s">
        <v>1250</v>
      </c>
      <c r="AH20" s="183"/>
      <c r="AI20" s="183"/>
      <c r="AJ20" s="183"/>
      <c r="AK20" s="183"/>
      <c r="AL20" s="183"/>
      <c r="AM20" s="183"/>
      <c r="AN20" s="183"/>
      <c r="AO20" s="183"/>
      <c r="AP20" s="183"/>
      <c r="AQ20" s="183"/>
      <c r="AR20" s="183"/>
      <c r="AS20" s="186"/>
    </row>
    <row r="21" spans="1:48" s="141" customFormat="1" ht="11.25" customHeight="1">
      <c r="B21" s="157"/>
      <c r="C21" s="158"/>
      <c r="D21" s="158"/>
      <c r="E21" s="158"/>
      <c r="F21" s="158"/>
      <c r="G21" s="158"/>
      <c r="H21" s="158"/>
      <c r="I21" s="159"/>
      <c r="J21" s="199"/>
      <c r="K21" s="192"/>
      <c r="L21" s="193"/>
      <c r="M21" s="193"/>
      <c r="N21" s="193"/>
      <c r="O21" s="193"/>
      <c r="P21" s="193"/>
      <c r="Q21" s="193"/>
      <c r="R21" s="193"/>
      <c r="S21" s="193"/>
      <c r="T21" s="193"/>
      <c r="U21" s="193"/>
      <c r="V21" s="193"/>
      <c r="W21" s="193"/>
      <c r="X21" s="193"/>
      <c r="Y21" s="193"/>
      <c r="Z21" s="194"/>
      <c r="AA21" s="194"/>
      <c r="AB21" s="195"/>
      <c r="AC21" s="195"/>
      <c r="AD21" s="195"/>
      <c r="AE21" s="195"/>
      <c r="AF21" s="195"/>
      <c r="AG21" s="195"/>
      <c r="AH21" s="195"/>
      <c r="AI21" s="195"/>
      <c r="AJ21" s="195"/>
      <c r="AK21" s="193"/>
      <c r="AL21" s="193"/>
      <c r="AM21" s="193"/>
      <c r="AN21" s="193"/>
      <c r="AO21" s="193"/>
      <c r="AP21" s="193"/>
      <c r="AQ21" s="193"/>
      <c r="AR21" s="193"/>
      <c r="AS21" s="196"/>
    </row>
    <row r="22" spans="1:48" s="141" customFormat="1" ht="18" customHeight="1">
      <c r="B22" s="157"/>
      <c r="C22" s="158"/>
      <c r="D22" s="158"/>
      <c r="E22" s="158"/>
      <c r="F22" s="158"/>
      <c r="G22" s="158"/>
      <c r="H22" s="158"/>
      <c r="I22" s="159"/>
      <c r="J22" s="199"/>
      <c r="K22" s="200" t="s">
        <v>21</v>
      </c>
      <c r="M22" s="183"/>
      <c r="N22" s="183"/>
      <c r="O22" s="400" t="s">
        <v>1251</v>
      </c>
      <c r="P22" s="183"/>
      <c r="Q22" s="183"/>
      <c r="R22" s="183"/>
      <c r="S22" s="183"/>
      <c r="T22" s="183"/>
      <c r="U22" s="183"/>
      <c r="V22" s="183"/>
      <c r="W22" s="183"/>
      <c r="X22" s="183"/>
      <c r="Y22" s="183"/>
      <c r="Z22" s="184"/>
      <c r="AA22" s="184"/>
      <c r="AB22" s="201" t="s">
        <v>22</v>
      </c>
      <c r="AC22" s="185"/>
      <c r="AD22" s="185"/>
      <c r="AE22" s="185"/>
      <c r="AF22" s="185"/>
      <c r="AG22" s="400" t="s">
        <v>1252</v>
      </c>
      <c r="AH22" s="185"/>
      <c r="AI22" s="185"/>
      <c r="AJ22" s="183"/>
      <c r="AK22" s="183"/>
      <c r="AL22" s="183"/>
      <c r="AM22" s="183"/>
      <c r="AN22" s="183"/>
      <c r="AO22" s="183"/>
      <c r="AP22" s="183"/>
      <c r="AQ22" s="183"/>
      <c r="AR22" s="183"/>
      <c r="AS22" s="186"/>
    </row>
    <row r="23" spans="1:48" s="141" customFormat="1" ht="30" customHeight="1">
      <c r="B23" s="157"/>
      <c r="C23" s="158"/>
      <c r="D23" s="158"/>
      <c r="E23" s="158"/>
      <c r="F23" s="158"/>
      <c r="G23" s="158"/>
      <c r="H23" s="158"/>
      <c r="I23" s="159"/>
      <c r="J23" s="199"/>
      <c r="K23" s="101"/>
      <c r="L23" s="102"/>
      <c r="M23" s="102"/>
      <c r="N23" s="102"/>
      <c r="O23" s="102"/>
      <c r="P23" s="102"/>
      <c r="Q23" s="102"/>
      <c r="R23" s="102"/>
      <c r="S23" s="102"/>
      <c r="T23" s="102"/>
      <c r="U23" s="102"/>
      <c r="V23" s="102"/>
      <c r="W23" s="102"/>
      <c r="X23" s="102"/>
      <c r="Y23" s="102"/>
      <c r="Z23" s="103"/>
      <c r="AA23" s="202"/>
      <c r="AB23" s="109"/>
      <c r="AC23" s="110"/>
      <c r="AD23" s="110"/>
      <c r="AE23" s="110"/>
      <c r="AF23" s="110"/>
      <c r="AG23" s="110"/>
      <c r="AH23" s="110"/>
      <c r="AI23" s="110"/>
      <c r="AJ23" s="110"/>
      <c r="AK23" s="110"/>
      <c r="AL23" s="110"/>
      <c r="AM23" s="110"/>
      <c r="AN23" s="110"/>
      <c r="AO23" s="110"/>
      <c r="AP23" s="110"/>
      <c r="AQ23" s="110"/>
      <c r="AR23" s="111"/>
      <c r="AS23" s="186"/>
    </row>
    <row r="24" spans="1:48" s="141" customFormat="1" ht="11.25" customHeight="1">
      <c r="B24" s="157"/>
      <c r="C24" s="158"/>
      <c r="D24" s="158"/>
      <c r="E24" s="158"/>
      <c r="F24" s="158"/>
      <c r="G24" s="158"/>
      <c r="H24" s="158"/>
      <c r="I24" s="159"/>
      <c r="J24" s="203"/>
      <c r="K24" s="192"/>
      <c r="L24" s="193"/>
      <c r="M24" s="193"/>
      <c r="N24" s="193"/>
      <c r="O24" s="193"/>
      <c r="P24" s="193"/>
      <c r="Q24" s="193"/>
      <c r="R24" s="193"/>
      <c r="S24" s="193"/>
      <c r="T24" s="193"/>
      <c r="U24" s="193"/>
      <c r="V24" s="193"/>
      <c r="W24" s="193"/>
      <c r="X24" s="193"/>
      <c r="Y24" s="193"/>
      <c r="Z24" s="194"/>
      <c r="AA24" s="194"/>
      <c r="AB24" s="204"/>
      <c r="AC24" s="195"/>
      <c r="AD24" s="195"/>
      <c r="AE24" s="195"/>
      <c r="AF24" s="195"/>
      <c r="AG24" s="195"/>
      <c r="AH24" s="195"/>
      <c r="AI24" s="195"/>
      <c r="AJ24" s="195"/>
      <c r="AK24" s="195"/>
      <c r="AL24" s="195"/>
      <c r="AM24" s="193"/>
      <c r="AN24" s="193"/>
      <c r="AO24" s="193"/>
      <c r="AP24" s="193"/>
      <c r="AQ24" s="193"/>
      <c r="AR24" s="193"/>
      <c r="AS24" s="196"/>
    </row>
    <row r="25" spans="1:48" s="141" customFormat="1" ht="18.75" customHeight="1">
      <c r="B25" s="157"/>
      <c r="C25" s="158"/>
      <c r="D25" s="158"/>
      <c r="E25" s="158"/>
      <c r="F25" s="158"/>
      <c r="G25" s="158"/>
      <c r="H25" s="158"/>
      <c r="I25" s="159"/>
      <c r="J25" s="205" t="s">
        <v>23</v>
      </c>
      <c r="K25" s="206"/>
      <c r="L25" s="207"/>
      <c r="M25" s="207"/>
      <c r="N25" s="207"/>
      <c r="O25" s="207"/>
      <c r="P25" s="207"/>
      <c r="Q25" s="207"/>
      <c r="R25" s="207"/>
      <c r="S25" s="207"/>
      <c r="T25" s="207"/>
      <c r="U25" s="207"/>
      <c r="V25" s="207"/>
      <c r="W25" s="207"/>
      <c r="X25" s="207"/>
      <c r="Y25" s="207"/>
      <c r="AS25" s="208"/>
      <c r="AU25" s="209"/>
      <c r="AV25" s="210"/>
    </row>
    <row r="26" spans="1:48" s="141" customFormat="1" ht="27.75" customHeight="1">
      <c r="B26" s="157"/>
      <c r="C26" s="158"/>
      <c r="D26" s="158"/>
      <c r="E26" s="158"/>
      <c r="F26" s="158"/>
      <c r="G26" s="158"/>
      <c r="H26" s="158"/>
      <c r="I26" s="159"/>
      <c r="J26" s="211"/>
      <c r="K26" s="101"/>
      <c r="L26" s="102"/>
      <c r="M26" s="102"/>
      <c r="N26" s="102"/>
      <c r="O26" s="102"/>
      <c r="P26" s="102"/>
      <c r="Q26" s="102"/>
      <c r="R26" s="102"/>
      <c r="S26" s="102"/>
      <c r="T26" s="102"/>
      <c r="U26" s="102"/>
      <c r="V26" s="102"/>
      <c r="W26" s="102"/>
      <c r="X26" s="102"/>
      <c r="Y26" s="102"/>
      <c r="Z26" s="102"/>
      <c r="AA26" s="102"/>
      <c r="AB26" s="102"/>
      <c r="AC26" s="102"/>
      <c r="AD26" s="102"/>
      <c r="AE26" s="103"/>
      <c r="AG26" s="401" t="s">
        <v>1253</v>
      </c>
      <c r="AS26" s="208"/>
      <c r="AU26" s="209"/>
      <c r="AV26" s="210"/>
    </row>
    <row r="27" spans="1:48" s="141" customFormat="1" ht="16.5" customHeight="1">
      <c r="B27" s="157"/>
      <c r="C27" s="158"/>
      <c r="D27" s="158"/>
      <c r="E27" s="158"/>
      <c r="F27" s="158"/>
      <c r="G27" s="158"/>
      <c r="H27" s="158"/>
      <c r="I27" s="159"/>
      <c r="J27" s="211"/>
      <c r="K27" s="212" t="s">
        <v>24</v>
      </c>
      <c r="L27" s="212"/>
      <c r="M27" s="212"/>
      <c r="N27" s="212"/>
      <c r="O27" s="212"/>
      <c r="P27" s="212"/>
      <c r="Q27" s="212"/>
      <c r="R27" s="212"/>
      <c r="S27" s="212"/>
      <c r="T27" s="212"/>
      <c r="U27" s="212"/>
      <c r="V27" s="212"/>
      <c r="W27" s="212"/>
      <c r="X27" s="212"/>
      <c r="Y27" s="212"/>
      <c r="Z27" s="212"/>
      <c r="AA27" s="212"/>
      <c r="AB27" s="212"/>
      <c r="AC27" s="212"/>
      <c r="AD27" s="212"/>
      <c r="AE27" s="212"/>
      <c r="AF27" s="212"/>
      <c r="AG27" s="212"/>
      <c r="AH27" s="212"/>
      <c r="AI27" s="212"/>
      <c r="AJ27" s="212"/>
      <c r="AK27" s="212"/>
      <c r="AL27" s="212"/>
      <c r="AM27" s="212"/>
      <c r="AN27" s="212"/>
      <c r="AO27" s="212"/>
      <c r="AP27" s="212"/>
      <c r="AQ27" s="212"/>
      <c r="AR27" s="212"/>
      <c r="AS27" s="213"/>
      <c r="AU27" s="209"/>
      <c r="AV27" s="210"/>
    </row>
    <row r="28" spans="1:48" s="141" customFormat="1" ht="21.75" customHeight="1">
      <c r="B28" s="157"/>
      <c r="C28" s="158"/>
      <c r="D28" s="158"/>
      <c r="E28" s="158"/>
      <c r="F28" s="158"/>
      <c r="G28" s="158"/>
      <c r="H28" s="158"/>
      <c r="I28" s="159"/>
      <c r="J28" s="205" t="s">
        <v>25</v>
      </c>
      <c r="K28" s="214"/>
      <c r="L28" s="215"/>
      <c r="M28" s="215"/>
      <c r="N28" s="402" t="s">
        <v>1254</v>
      </c>
      <c r="O28" s="403" t="s">
        <v>1255</v>
      </c>
      <c r="P28" s="215"/>
      <c r="Q28" s="215"/>
      <c r="R28" s="215"/>
      <c r="S28" s="215"/>
      <c r="T28" s="215"/>
      <c r="U28" s="215"/>
      <c r="V28" s="215"/>
      <c r="W28" s="215"/>
      <c r="X28" s="215"/>
      <c r="Y28" s="207"/>
      <c r="Z28" s="207"/>
      <c r="AA28" s="207"/>
      <c r="AB28" s="207"/>
      <c r="AC28" s="207"/>
      <c r="AD28" s="207"/>
      <c r="AE28" s="207"/>
      <c r="AF28" s="207"/>
      <c r="AG28" s="207"/>
      <c r="AH28" s="207"/>
      <c r="AI28" s="207"/>
      <c r="AJ28" s="207"/>
      <c r="AK28" s="207"/>
      <c r="AL28" s="207"/>
      <c r="AM28" s="207"/>
      <c r="AN28" s="207"/>
      <c r="AO28" s="207"/>
      <c r="AP28" s="207"/>
      <c r="AQ28" s="207"/>
      <c r="AR28" s="207"/>
      <c r="AS28" s="216"/>
      <c r="AU28" s="209"/>
      <c r="AV28" s="210"/>
    </row>
    <row r="29" spans="1:48" s="226" customFormat="1" ht="30" customHeight="1">
      <c r="A29" s="141"/>
      <c r="B29" s="157"/>
      <c r="C29" s="158"/>
      <c r="D29" s="158"/>
      <c r="E29" s="158"/>
      <c r="F29" s="158"/>
      <c r="G29" s="158"/>
      <c r="H29" s="158"/>
      <c r="I29" s="159"/>
      <c r="J29" s="211"/>
      <c r="K29" s="101"/>
      <c r="L29" s="112"/>
      <c r="M29" s="112"/>
      <c r="N29" s="112"/>
      <c r="O29" s="112"/>
      <c r="P29" s="112"/>
      <c r="Q29" s="112"/>
      <c r="R29" s="112"/>
      <c r="S29" s="112"/>
      <c r="T29" s="112"/>
      <c r="U29" s="112"/>
      <c r="V29" s="112"/>
      <c r="W29" s="112"/>
      <c r="X29" s="113"/>
      <c r="Y29" s="220"/>
      <c r="Z29" s="404" t="s">
        <v>26</v>
      </c>
      <c r="AA29" s="404"/>
      <c r="AB29" s="404"/>
      <c r="AC29" s="404"/>
      <c r="AD29" s="404"/>
      <c r="AE29" s="404"/>
      <c r="AF29" s="404"/>
      <c r="AG29" s="404"/>
      <c r="AH29" s="404"/>
      <c r="AI29" s="404"/>
      <c r="AJ29" s="404"/>
      <c r="AK29" s="404"/>
      <c r="AL29" s="404"/>
      <c r="AM29" s="404"/>
      <c r="AN29" s="222">
        <f>16-VALUE(LEN(K29))</f>
        <v>16</v>
      </c>
      <c r="AO29" s="405" t="s">
        <v>27</v>
      </c>
      <c r="AP29" s="223"/>
      <c r="AQ29" s="223"/>
      <c r="AR29" s="224"/>
      <c r="AS29" s="225"/>
      <c r="AU29" s="209"/>
      <c r="AV29" s="210"/>
    </row>
    <row r="30" spans="1:48" s="226" customFormat="1" ht="39" customHeight="1">
      <c r="A30" s="141"/>
      <c r="B30" s="157"/>
      <c r="C30" s="158"/>
      <c r="D30" s="158"/>
      <c r="E30" s="158"/>
      <c r="F30" s="158"/>
      <c r="G30" s="158"/>
      <c r="H30" s="158"/>
      <c r="I30" s="159"/>
      <c r="J30" s="211"/>
      <c r="K30" s="212" t="s">
        <v>1256</v>
      </c>
      <c r="L30" s="212"/>
      <c r="M30" s="212"/>
      <c r="N30" s="212"/>
      <c r="O30" s="212"/>
      <c r="P30" s="212"/>
      <c r="Q30" s="212"/>
      <c r="R30" s="212"/>
      <c r="S30" s="212"/>
      <c r="T30" s="212"/>
      <c r="U30" s="212"/>
      <c r="V30" s="212"/>
      <c r="W30" s="212"/>
      <c r="X30" s="212"/>
      <c r="Y30" s="212"/>
      <c r="Z30" s="212"/>
      <c r="AA30" s="212"/>
      <c r="AB30" s="212"/>
      <c r="AC30" s="212"/>
      <c r="AD30" s="212"/>
      <c r="AE30" s="212"/>
      <c r="AF30" s="212"/>
      <c r="AG30" s="212"/>
      <c r="AH30" s="212"/>
      <c r="AI30" s="212"/>
      <c r="AJ30" s="212"/>
      <c r="AK30" s="212"/>
      <c r="AL30" s="212"/>
      <c r="AM30" s="212"/>
      <c r="AN30" s="212"/>
      <c r="AO30" s="212"/>
      <c r="AP30" s="212"/>
      <c r="AQ30" s="212"/>
      <c r="AR30" s="212"/>
      <c r="AS30" s="213"/>
      <c r="AU30" s="209"/>
      <c r="AV30" s="210"/>
    </row>
    <row r="31" spans="1:48" s="226" customFormat="1" ht="16.5" customHeight="1">
      <c r="A31" s="141"/>
      <c r="B31" s="157"/>
      <c r="C31" s="158"/>
      <c r="D31" s="158"/>
      <c r="E31" s="158"/>
      <c r="F31" s="158"/>
      <c r="H31" s="158"/>
      <c r="I31" s="159"/>
      <c r="J31" s="227"/>
      <c r="K31" s="228"/>
      <c r="L31" s="228"/>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28"/>
      <c r="AM31" s="228"/>
      <c r="AN31" s="228"/>
      <c r="AO31" s="228"/>
      <c r="AP31" s="228"/>
      <c r="AQ31" s="228"/>
      <c r="AR31" s="228"/>
      <c r="AS31" s="229"/>
      <c r="AU31" s="209"/>
      <c r="AV31" s="210"/>
    </row>
    <row r="32" spans="1:48" s="141" customFormat="1" ht="30" customHeight="1">
      <c r="B32" s="157"/>
      <c r="C32" s="158"/>
      <c r="D32" s="158"/>
      <c r="E32" s="158"/>
      <c r="F32" s="158"/>
      <c r="G32" s="158"/>
      <c r="H32" s="158"/>
      <c r="I32" s="159"/>
      <c r="J32" s="230" t="s">
        <v>29</v>
      </c>
      <c r="K32" s="231"/>
      <c r="L32" s="231"/>
      <c r="M32" s="231"/>
      <c r="N32" s="231"/>
      <c r="O32" s="232">
        <v>20</v>
      </c>
      <c r="P32" s="99"/>
      <c r="Q32" s="100"/>
      <c r="R32" s="234" t="s">
        <v>4</v>
      </c>
      <c r="S32" s="234"/>
      <c r="T32" s="99"/>
      <c r="U32" s="100"/>
      <c r="V32" s="234" t="s">
        <v>30</v>
      </c>
      <c r="W32" s="234"/>
      <c r="X32" s="99"/>
      <c r="Y32" s="100"/>
      <c r="Z32" s="234" t="s">
        <v>31</v>
      </c>
      <c r="AA32" s="234"/>
      <c r="AB32" s="235" t="s">
        <v>32</v>
      </c>
      <c r="AC32" s="235"/>
      <c r="AD32" s="236"/>
      <c r="AE32" s="236"/>
      <c r="AF32" s="236"/>
      <c r="AG32" s="236"/>
      <c r="AH32" s="236"/>
      <c r="AI32" s="236"/>
      <c r="AJ32" s="235"/>
      <c r="AK32" s="235"/>
      <c r="AL32" s="235"/>
      <c r="AM32" s="235"/>
      <c r="AN32" s="235"/>
      <c r="AO32" s="235"/>
      <c r="AP32" s="237"/>
      <c r="AQ32" s="237"/>
      <c r="AR32" s="237"/>
      <c r="AS32" s="238"/>
    </row>
    <row r="33" spans="2:47" s="141" customFormat="1" ht="31.5" customHeight="1">
      <c r="B33" s="157"/>
      <c r="C33" s="158"/>
      <c r="D33" s="158"/>
      <c r="E33" s="158"/>
      <c r="F33" s="158"/>
      <c r="G33" s="158"/>
      <c r="H33" s="158"/>
      <c r="I33" s="159"/>
      <c r="J33" s="239"/>
      <c r="K33" s="240" t="s">
        <v>1280</v>
      </c>
      <c r="L33" s="290"/>
      <c r="M33" s="290"/>
      <c r="N33" s="290"/>
      <c r="O33" s="290"/>
      <c r="P33" s="290"/>
      <c r="Q33" s="290"/>
      <c r="R33" s="290"/>
      <c r="S33" s="290"/>
      <c r="T33" s="290"/>
      <c r="U33" s="290"/>
      <c r="V33" s="290"/>
      <c r="W33" s="290"/>
      <c r="X33" s="290"/>
      <c r="Y33" s="290"/>
      <c r="Z33" s="290"/>
      <c r="AA33" s="290"/>
      <c r="AB33" s="290"/>
      <c r="AC33" s="290"/>
      <c r="AD33" s="290"/>
      <c r="AE33" s="290"/>
      <c r="AF33" s="290"/>
      <c r="AG33" s="290"/>
      <c r="AH33" s="290"/>
      <c r="AI33" s="290"/>
      <c r="AJ33" s="290"/>
      <c r="AK33" s="290"/>
      <c r="AL33" s="290"/>
      <c r="AM33" s="290"/>
      <c r="AN33" s="290"/>
      <c r="AO33" s="290"/>
      <c r="AP33" s="290"/>
      <c r="AQ33" s="290"/>
      <c r="AR33" s="290"/>
      <c r="AS33" s="166"/>
    </row>
    <row r="34" spans="2:47" s="141" customFormat="1" ht="24.75" customHeight="1">
      <c r="B34" s="241"/>
      <c r="C34" s="164"/>
      <c r="D34" s="164"/>
      <c r="E34" s="164"/>
      <c r="F34" s="164"/>
      <c r="G34" s="164"/>
      <c r="H34" s="164"/>
      <c r="I34" s="164"/>
      <c r="J34" s="205" t="s">
        <v>33</v>
      </c>
      <c r="K34" s="143"/>
      <c r="L34" s="143"/>
      <c r="M34" s="143"/>
      <c r="N34" s="143"/>
      <c r="O34" s="206"/>
      <c r="P34" s="82" t="s">
        <v>10</v>
      </c>
      <c r="Q34" s="243" t="s">
        <v>34</v>
      </c>
      <c r="R34" s="206"/>
      <c r="S34" s="206"/>
      <c r="T34" s="206"/>
      <c r="U34" s="206"/>
      <c r="V34" s="82" t="s">
        <v>10</v>
      </c>
      <c r="W34" s="243" t="s">
        <v>35</v>
      </c>
      <c r="X34" s="206"/>
      <c r="Y34" s="206"/>
      <c r="Z34" s="206"/>
      <c r="AA34" s="206"/>
      <c r="AB34" s="206"/>
      <c r="AC34" s="206"/>
      <c r="AD34" s="206"/>
      <c r="AE34" s="206"/>
      <c r="AF34" s="206"/>
      <c r="AG34" s="206"/>
      <c r="AH34" s="206"/>
      <c r="AI34" s="206"/>
      <c r="AJ34" s="206"/>
      <c r="AK34" s="206"/>
      <c r="AL34" s="206"/>
      <c r="AM34" s="206"/>
      <c r="AN34" s="206"/>
      <c r="AO34" s="206"/>
      <c r="AP34" s="237"/>
      <c r="AQ34" s="237"/>
      <c r="AR34" s="237"/>
      <c r="AS34" s="245"/>
    </row>
    <row r="35" spans="2:47" s="141" customFormat="1" ht="24.75" customHeight="1">
      <c r="B35" s="241"/>
      <c r="C35" s="164"/>
      <c r="D35" s="164"/>
      <c r="E35" s="164"/>
      <c r="F35" s="164"/>
      <c r="G35" s="164"/>
      <c r="H35" s="164"/>
      <c r="I35" s="164"/>
      <c r="J35" s="246"/>
      <c r="K35" s="247"/>
      <c r="L35" s="247"/>
      <c r="M35" s="247"/>
      <c r="N35" s="247"/>
      <c r="O35" s="248"/>
      <c r="P35" s="248"/>
      <c r="Q35" s="249"/>
      <c r="R35" s="248"/>
      <c r="S35" s="248"/>
      <c r="T35" s="248"/>
      <c r="U35" s="248"/>
      <c r="V35" s="81" t="s">
        <v>10</v>
      </c>
      <c r="W35" s="210" t="s">
        <v>36</v>
      </c>
      <c r="X35" s="210"/>
      <c r="Z35" s="114"/>
      <c r="AA35" s="114"/>
      <c r="AB35" s="114"/>
      <c r="AC35" s="114"/>
      <c r="AD35" s="210" t="s">
        <v>37</v>
      </c>
      <c r="AE35" s="114"/>
      <c r="AF35" s="114"/>
      <c r="AG35" s="114"/>
      <c r="AH35" s="114"/>
      <c r="AI35" s="114"/>
      <c r="AJ35" s="114"/>
      <c r="AK35" s="210" t="s">
        <v>38</v>
      </c>
      <c r="AL35" s="140" t="s">
        <v>39</v>
      </c>
      <c r="AM35" s="140"/>
      <c r="AN35" s="140"/>
      <c r="AO35" s="140"/>
      <c r="AP35" s="165"/>
      <c r="AQ35" s="165"/>
      <c r="AR35" s="165"/>
      <c r="AS35" s="252"/>
    </row>
    <row r="36" spans="2:47" s="141" customFormat="1" ht="13.5" customHeight="1">
      <c r="B36" s="406"/>
      <c r="C36" s="174"/>
      <c r="D36" s="174"/>
      <c r="E36" s="174"/>
      <c r="F36" s="174"/>
      <c r="G36" s="174"/>
      <c r="H36" s="174"/>
      <c r="I36" s="407"/>
      <c r="J36" s="253"/>
      <c r="K36" s="254" t="s">
        <v>1263</v>
      </c>
      <c r="L36" s="255"/>
      <c r="M36" s="255"/>
      <c r="N36" s="256"/>
      <c r="O36" s="254"/>
      <c r="P36" s="254"/>
      <c r="Q36" s="257"/>
      <c r="R36" s="254" t="s">
        <v>1264</v>
      </c>
      <c r="S36" s="254"/>
      <c r="T36" s="254"/>
      <c r="U36" s="254"/>
      <c r="V36" s="254"/>
      <c r="W36" s="254"/>
      <c r="X36" s="172"/>
      <c r="Y36" s="257"/>
      <c r="Z36" s="254"/>
      <c r="AA36" s="254"/>
      <c r="AB36" s="257"/>
      <c r="AC36" s="254"/>
      <c r="AD36" s="254"/>
      <c r="AE36" s="254"/>
      <c r="AF36" s="254"/>
      <c r="AG36" s="254"/>
      <c r="AH36" s="254"/>
      <c r="AI36" s="254"/>
      <c r="AJ36" s="254"/>
      <c r="AK36" s="254"/>
      <c r="AL36" s="254"/>
      <c r="AM36" s="254"/>
      <c r="AN36" s="254"/>
      <c r="AO36" s="254"/>
      <c r="AP36" s="258"/>
      <c r="AQ36" s="258"/>
      <c r="AR36" s="258"/>
      <c r="AS36" s="259"/>
    </row>
    <row r="37" spans="2:47" s="141" customFormat="1" ht="12.75" hidden="1" customHeight="1">
      <c r="B37" s="408"/>
      <c r="C37" s="409"/>
      <c r="D37" s="409"/>
      <c r="E37" s="409"/>
      <c r="F37" s="409"/>
      <c r="G37" s="409"/>
      <c r="H37" s="409"/>
      <c r="I37" s="410"/>
      <c r="J37" s="205"/>
      <c r="K37" s="206"/>
      <c r="L37" s="207"/>
      <c r="M37" s="207"/>
      <c r="N37" s="207"/>
      <c r="O37" s="207"/>
      <c r="P37" s="207"/>
      <c r="Q37" s="207"/>
      <c r="R37" s="207"/>
      <c r="S37" s="207"/>
      <c r="T37" s="207"/>
      <c r="U37" s="207"/>
      <c r="V37" s="207"/>
      <c r="W37" s="207"/>
      <c r="X37" s="207"/>
      <c r="Y37" s="207"/>
      <c r="Z37" s="207"/>
      <c r="AA37" s="207"/>
      <c r="AB37" s="207"/>
      <c r="AC37" s="207"/>
      <c r="AD37" s="207"/>
      <c r="AE37" s="207"/>
      <c r="AF37" s="207"/>
      <c r="AG37" s="207"/>
      <c r="AH37" s="207"/>
      <c r="AI37" s="207"/>
      <c r="AJ37" s="207"/>
      <c r="AK37" s="207"/>
      <c r="AL37" s="207"/>
      <c r="AM37" s="207"/>
      <c r="AN37" s="207"/>
      <c r="AO37" s="207"/>
      <c r="AP37" s="207"/>
      <c r="AQ37" s="207"/>
      <c r="AR37" s="207"/>
      <c r="AS37" s="216"/>
    </row>
    <row r="38" spans="2:47" s="141" customFormat="1" ht="18" customHeight="1">
      <c r="B38" s="411" t="s">
        <v>1269</v>
      </c>
      <c r="C38" s="412"/>
      <c r="D38" s="412"/>
      <c r="E38" s="412"/>
      <c r="F38" s="412"/>
      <c r="G38" s="412"/>
      <c r="H38" s="412"/>
      <c r="I38" s="413"/>
      <c r="J38" s="160" t="s">
        <v>42</v>
      </c>
      <c r="K38" s="268"/>
      <c r="L38" s="268"/>
      <c r="M38" s="268"/>
      <c r="N38" s="268"/>
      <c r="O38" s="268"/>
      <c r="P38" s="268"/>
      <c r="Q38" s="268"/>
      <c r="R38" s="268"/>
      <c r="S38" s="268"/>
      <c r="T38" s="268"/>
      <c r="U38" s="268"/>
      <c r="V38" s="268"/>
      <c r="W38" s="268"/>
      <c r="X38" s="268"/>
      <c r="Y38" s="289"/>
      <c r="Z38" s="289"/>
      <c r="AA38" s="289"/>
      <c r="AB38" s="268"/>
      <c r="AC38" s="268"/>
      <c r="AD38" s="268"/>
      <c r="AE38" s="268"/>
      <c r="AF38" s="268"/>
      <c r="AG38" s="268"/>
      <c r="AH38" s="268"/>
      <c r="AI38" s="268"/>
      <c r="AJ38" s="268"/>
      <c r="AK38" s="268"/>
      <c r="AL38" s="268"/>
      <c r="AM38" s="268"/>
      <c r="AN38" s="268"/>
      <c r="AO38" s="268"/>
      <c r="AP38" s="268"/>
      <c r="AQ38" s="289"/>
      <c r="AR38" s="289"/>
      <c r="AS38" s="272"/>
      <c r="AU38" s="210"/>
    </row>
    <row r="39" spans="2:47" s="141" customFormat="1" ht="18" customHeight="1">
      <c r="B39" s="414"/>
      <c r="C39" s="184"/>
      <c r="D39" s="184"/>
      <c r="E39" s="184"/>
      <c r="F39" s="184"/>
      <c r="G39" s="184"/>
      <c r="H39" s="184"/>
      <c r="I39" s="415"/>
      <c r="J39" s="160"/>
      <c r="L39" s="267"/>
      <c r="M39" s="267"/>
      <c r="N39" s="267"/>
      <c r="S39" s="267"/>
      <c r="T39" s="267"/>
      <c r="U39" s="267"/>
      <c r="V39" s="184"/>
      <c r="W39" s="268"/>
      <c r="X39" s="268"/>
      <c r="Y39" s="343" t="s">
        <v>43</v>
      </c>
      <c r="Z39" s="267" t="s">
        <v>44</v>
      </c>
      <c r="AA39" s="267"/>
      <c r="AB39" s="267"/>
      <c r="AC39" s="184"/>
      <c r="AD39" s="270"/>
      <c r="AE39" s="270"/>
      <c r="AF39" s="270"/>
      <c r="AG39" s="184"/>
      <c r="AH39" s="270"/>
      <c r="AI39" s="270"/>
      <c r="AJ39" s="270"/>
      <c r="AK39" s="184"/>
      <c r="AL39" s="270"/>
      <c r="AM39" s="270"/>
      <c r="AN39" s="270"/>
      <c r="AO39" s="198"/>
      <c r="AP39" s="198"/>
      <c r="AQ39" s="271"/>
      <c r="AR39" s="271"/>
      <c r="AS39" s="272"/>
      <c r="AU39" s="210"/>
    </row>
    <row r="40" spans="2:47" s="136" customFormat="1" ht="12" customHeight="1">
      <c r="B40" s="414"/>
      <c r="C40" s="184"/>
      <c r="D40" s="184"/>
      <c r="E40" s="184"/>
      <c r="F40" s="184"/>
      <c r="G40" s="184"/>
      <c r="H40" s="184"/>
      <c r="I40" s="415"/>
      <c r="J40" s="273"/>
      <c r="K40" s="274" t="s">
        <v>45</v>
      </c>
      <c r="L40" s="275"/>
      <c r="M40" s="275"/>
      <c r="N40" s="275"/>
      <c r="O40" s="275"/>
      <c r="P40" s="275"/>
      <c r="Q40" s="275"/>
      <c r="R40" s="275"/>
      <c r="S40" s="275"/>
      <c r="T40" s="275"/>
      <c r="U40" s="275"/>
      <c r="V40" s="275"/>
      <c r="W40" s="276"/>
      <c r="X40" s="276"/>
      <c r="Y40" s="276"/>
      <c r="Z40" s="276"/>
      <c r="AA40" s="276"/>
      <c r="AB40" s="276"/>
      <c r="AC40" s="274"/>
      <c r="AD40" s="275"/>
      <c r="AE40" s="275"/>
      <c r="AF40" s="275"/>
      <c r="AG40" s="275"/>
      <c r="AH40" s="275"/>
      <c r="AI40" s="275"/>
      <c r="AJ40" s="275"/>
      <c r="AK40" s="275"/>
      <c r="AL40" s="275"/>
      <c r="AM40" s="275"/>
      <c r="AN40" s="275"/>
      <c r="AO40" s="276"/>
      <c r="AP40" s="276"/>
      <c r="AQ40" s="276"/>
      <c r="AR40" s="276"/>
      <c r="AS40" s="277"/>
      <c r="AU40" s="210"/>
    </row>
    <row r="41" spans="2:47" s="136" customFormat="1" ht="12" customHeight="1">
      <c r="B41" s="414"/>
      <c r="C41" s="184"/>
      <c r="D41" s="184"/>
      <c r="E41" s="184"/>
      <c r="F41" s="184"/>
      <c r="G41" s="184"/>
      <c r="H41" s="184"/>
      <c r="I41" s="415"/>
      <c r="J41" s="273"/>
      <c r="K41" s="416" t="s">
        <v>1190</v>
      </c>
      <c r="L41" s="275"/>
      <c r="M41" s="275"/>
      <c r="N41" s="275"/>
      <c r="O41" s="275"/>
      <c r="P41" s="275"/>
      <c r="Q41" s="275"/>
      <c r="R41" s="275"/>
      <c r="S41" s="275"/>
      <c r="T41" s="275"/>
      <c r="U41" s="275"/>
      <c r="V41" s="275"/>
      <c r="W41" s="276"/>
      <c r="X41" s="276"/>
      <c r="Y41" s="276"/>
      <c r="Z41" s="276"/>
      <c r="AA41" s="276"/>
      <c r="AB41" s="276"/>
      <c r="AC41" s="274"/>
      <c r="AD41" s="275"/>
      <c r="AE41" s="275"/>
      <c r="AF41" s="275"/>
      <c r="AG41" s="275"/>
      <c r="AH41" s="275"/>
      <c r="AI41" s="275"/>
      <c r="AJ41" s="275"/>
      <c r="AK41" s="275"/>
      <c r="AL41" s="275"/>
      <c r="AM41" s="275"/>
      <c r="AN41" s="275"/>
      <c r="AO41" s="276"/>
      <c r="AP41" s="276"/>
      <c r="AQ41" s="276"/>
      <c r="AR41" s="276"/>
      <c r="AS41" s="277"/>
      <c r="AU41" s="210"/>
    </row>
    <row r="42" spans="2:47" s="136" customFormat="1" ht="22.5" customHeight="1">
      <c r="B42" s="414"/>
      <c r="C42" s="184"/>
      <c r="D42" s="184"/>
      <c r="E42" s="184"/>
      <c r="F42" s="184"/>
      <c r="G42" s="184"/>
      <c r="H42" s="184"/>
      <c r="I42" s="415"/>
      <c r="J42" s="230" t="s">
        <v>46</v>
      </c>
      <c r="K42" s="231"/>
      <c r="L42" s="231"/>
      <c r="M42" s="231"/>
      <c r="N42" s="231"/>
      <c r="O42" s="231"/>
      <c r="P42" s="281" t="s">
        <v>1260</v>
      </c>
      <c r="Q42" s="231"/>
      <c r="R42" s="231"/>
      <c r="S42" s="231"/>
      <c r="T42" s="231"/>
      <c r="U42" s="231"/>
      <c r="V42" s="231"/>
      <c r="W42" s="231"/>
      <c r="X42" s="231"/>
      <c r="Y42" s="265"/>
      <c r="Z42" s="265"/>
      <c r="AA42" s="265"/>
      <c r="AB42" s="279"/>
      <c r="AC42" s="280"/>
      <c r="AD42" s="281"/>
      <c r="AE42" s="281"/>
      <c r="AF42" s="281"/>
      <c r="AG42" s="281"/>
      <c r="AH42" s="281"/>
      <c r="AI42" s="281"/>
      <c r="AJ42" s="281"/>
      <c r="AK42" s="281"/>
      <c r="AL42" s="281"/>
      <c r="AM42" s="281"/>
      <c r="AN42" s="281"/>
      <c r="AO42" s="279"/>
      <c r="AP42" s="279"/>
      <c r="AQ42" s="279"/>
      <c r="AR42" s="279"/>
      <c r="AS42" s="282"/>
      <c r="AU42" s="210"/>
    </row>
    <row r="43" spans="2:47" s="136" customFormat="1">
      <c r="B43" s="414"/>
      <c r="C43" s="184"/>
      <c r="D43" s="184"/>
      <c r="E43" s="184"/>
      <c r="F43" s="184"/>
      <c r="G43" s="184"/>
      <c r="H43" s="184"/>
      <c r="I43" s="417"/>
      <c r="J43" s="160"/>
      <c r="K43" s="81" t="s">
        <v>10</v>
      </c>
      <c r="L43" s="129" t="s">
        <v>47</v>
      </c>
      <c r="M43" s="129"/>
      <c r="N43" s="129"/>
      <c r="O43" s="129"/>
      <c r="P43" s="184"/>
      <c r="Q43" s="184"/>
      <c r="R43" s="184"/>
      <c r="S43" s="129"/>
      <c r="W43" s="268"/>
      <c r="X43" s="81" t="s">
        <v>10</v>
      </c>
      <c r="Y43" s="129" t="s">
        <v>48</v>
      </c>
      <c r="Z43" s="129"/>
      <c r="AA43" s="129"/>
      <c r="AB43" s="276"/>
      <c r="AC43" s="274"/>
      <c r="AD43" s="275"/>
      <c r="AE43" s="275"/>
      <c r="AF43" s="275"/>
      <c r="AG43" s="275"/>
      <c r="AH43" s="275"/>
      <c r="AI43" s="275"/>
      <c r="AJ43" s="275"/>
      <c r="AK43" s="275"/>
      <c r="AL43" s="275"/>
      <c r="AM43" s="275"/>
      <c r="AN43" s="275"/>
      <c r="AO43" s="276"/>
      <c r="AP43" s="276"/>
      <c r="AQ43" s="276"/>
      <c r="AR43" s="276"/>
      <c r="AS43" s="277"/>
      <c r="AU43" s="210"/>
    </row>
    <row r="44" spans="2:47" s="136" customFormat="1">
      <c r="B44" s="414"/>
      <c r="C44" s="184"/>
      <c r="D44" s="184"/>
      <c r="E44" s="184"/>
      <c r="F44" s="184"/>
      <c r="G44" s="184"/>
      <c r="H44" s="184"/>
      <c r="I44" s="415"/>
      <c r="J44" s="273"/>
      <c r="K44" s="274" t="s">
        <v>49</v>
      </c>
      <c r="L44" s="275"/>
      <c r="M44" s="275"/>
      <c r="N44" s="275"/>
      <c r="O44" s="275"/>
      <c r="P44" s="275"/>
      <c r="Q44" s="275"/>
      <c r="R44" s="275"/>
      <c r="S44" s="275"/>
      <c r="T44" s="275"/>
      <c r="U44" s="275"/>
      <c r="V44" s="275"/>
      <c r="W44" s="276"/>
      <c r="X44" s="276"/>
      <c r="Y44" s="276"/>
      <c r="Z44" s="276"/>
      <c r="AA44" s="276"/>
      <c r="AB44" s="276"/>
      <c r="AC44" s="274"/>
      <c r="AD44" s="275"/>
      <c r="AE44" s="275"/>
      <c r="AF44" s="275"/>
      <c r="AG44" s="275"/>
      <c r="AH44" s="275"/>
      <c r="AI44" s="275"/>
      <c r="AJ44" s="275"/>
      <c r="AK44" s="275"/>
      <c r="AL44" s="275"/>
      <c r="AM44" s="275"/>
      <c r="AN44" s="275"/>
      <c r="AO44" s="276"/>
      <c r="AP44" s="276"/>
      <c r="AQ44" s="276"/>
      <c r="AR44" s="276"/>
      <c r="AS44" s="277"/>
      <c r="AU44" s="210"/>
    </row>
    <row r="45" spans="2:47" s="136" customFormat="1" ht="15" customHeight="1">
      <c r="B45" s="414"/>
      <c r="C45" s="184"/>
      <c r="D45" s="184"/>
      <c r="E45" s="184"/>
      <c r="F45" s="184"/>
      <c r="G45" s="184"/>
      <c r="H45" s="184"/>
      <c r="I45" s="415"/>
      <c r="J45" s="230" t="s">
        <v>50</v>
      </c>
      <c r="K45" s="231"/>
      <c r="L45" s="231"/>
      <c r="M45" s="231"/>
      <c r="N45" s="231"/>
      <c r="O45" s="231"/>
      <c r="P45" s="231"/>
      <c r="Q45" s="231"/>
      <c r="R45" s="231"/>
      <c r="S45" s="231"/>
      <c r="T45" s="231"/>
      <c r="U45" s="231"/>
      <c r="V45" s="231"/>
      <c r="W45" s="231"/>
      <c r="X45" s="231"/>
      <c r="Y45" s="265"/>
      <c r="Z45" s="265"/>
      <c r="AA45" s="265"/>
      <c r="AB45" s="279"/>
      <c r="AC45" s="280"/>
      <c r="AD45" s="281"/>
      <c r="AE45" s="281"/>
      <c r="AF45" s="281"/>
      <c r="AG45" s="281"/>
      <c r="AH45" s="281"/>
      <c r="AI45" s="281"/>
      <c r="AJ45" s="281"/>
      <c r="AK45" s="281"/>
      <c r="AL45" s="281"/>
      <c r="AM45" s="281"/>
      <c r="AN45" s="281"/>
      <c r="AO45" s="279"/>
      <c r="AP45" s="279"/>
      <c r="AQ45" s="279"/>
      <c r="AR45" s="279"/>
      <c r="AS45" s="282"/>
      <c r="AU45" s="210"/>
    </row>
    <row r="46" spans="2:47" s="136" customFormat="1" ht="15" customHeight="1">
      <c r="B46" s="414"/>
      <c r="C46" s="184"/>
      <c r="D46" s="184"/>
      <c r="E46" s="184"/>
      <c r="F46" s="184"/>
      <c r="G46" s="184"/>
      <c r="H46" s="184"/>
      <c r="I46" s="415"/>
      <c r="J46" s="160"/>
      <c r="K46" s="104"/>
      <c r="L46" s="105"/>
      <c r="M46" s="105"/>
      <c r="N46" s="105"/>
      <c r="O46" s="105"/>
      <c r="P46" s="105"/>
      <c r="Q46" s="105"/>
      <c r="R46" s="105"/>
      <c r="S46" s="105"/>
      <c r="T46" s="105"/>
      <c r="U46" s="129"/>
      <c r="V46" s="129"/>
      <c r="W46" s="268"/>
      <c r="X46" s="268"/>
      <c r="Y46" s="289"/>
      <c r="Z46" s="289"/>
      <c r="AA46" s="289"/>
      <c r="AB46" s="276"/>
      <c r="AC46" s="274"/>
      <c r="AD46" s="275"/>
      <c r="AE46" s="275"/>
      <c r="AF46" s="275"/>
      <c r="AG46" s="275"/>
      <c r="AH46" s="275"/>
      <c r="AI46" s="275"/>
      <c r="AJ46" s="275"/>
      <c r="AK46" s="275"/>
      <c r="AL46" s="275"/>
      <c r="AM46" s="275"/>
      <c r="AN46" s="275"/>
      <c r="AO46" s="276"/>
      <c r="AP46" s="276"/>
      <c r="AQ46" s="276"/>
      <c r="AR46" s="276"/>
      <c r="AS46" s="277"/>
      <c r="AU46" s="210"/>
    </row>
    <row r="47" spans="2:47" s="136" customFormat="1" ht="15" customHeight="1">
      <c r="B47" s="414"/>
      <c r="C47" s="184"/>
      <c r="D47" s="184"/>
      <c r="E47" s="184"/>
      <c r="F47" s="184"/>
      <c r="G47" s="184"/>
      <c r="H47" s="184"/>
      <c r="I47" s="415"/>
      <c r="J47" s="273"/>
      <c r="K47" s="274" t="s">
        <v>51</v>
      </c>
      <c r="L47" s="275"/>
      <c r="M47" s="275"/>
      <c r="N47" s="275"/>
      <c r="O47" s="275"/>
      <c r="P47" s="275"/>
      <c r="Q47" s="275"/>
      <c r="R47" s="275"/>
      <c r="S47" s="275"/>
      <c r="T47" s="275"/>
      <c r="U47" s="275"/>
      <c r="V47" s="275"/>
      <c r="W47" s="276"/>
      <c r="X47" s="276"/>
      <c r="Y47" s="276"/>
      <c r="Z47" s="276"/>
      <c r="AA47" s="276"/>
      <c r="AB47" s="276"/>
      <c r="AC47" s="274"/>
      <c r="AD47" s="275"/>
      <c r="AE47" s="275"/>
      <c r="AF47" s="275"/>
      <c r="AG47" s="275"/>
      <c r="AH47" s="275"/>
      <c r="AI47" s="275"/>
      <c r="AJ47" s="275"/>
      <c r="AK47" s="275"/>
      <c r="AL47" s="275"/>
      <c r="AM47" s="275"/>
      <c r="AN47" s="275"/>
      <c r="AO47" s="276"/>
      <c r="AP47" s="276"/>
      <c r="AQ47" s="276"/>
      <c r="AR47" s="276"/>
      <c r="AS47" s="277"/>
    </row>
    <row r="48" spans="2:47" s="136" customFormat="1" ht="24.75" customHeight="1">
      <c r="B48" s="414"/>
      <c r="C48" s="184"/>
      <c r="D48" s="184"/>
      <c r="E48" s="184"/>
      <c r="F48" s="184"/>
      <c r="G48" s="184"/>
      <c r="H48" s="184"/>
      <c r="I48" s="415"/>
      <c r="J48" s="273"/>
      <c r="K48" s="240" t="s">
        <v>1042</v>
      </c>
      <c r="L48" s="290"/>
      <c r="M48" s="290"/>
      <c r="N48" s="290"/>
      <c r="O48" s="290"/>
      <c r="P48" s="290"/>
      <c r="Q48" s="290"/>
      <c r="R48" s="290"/>
      <c r="S48" s="290"/>
      <c r="T48" s="290"/>
      <c r="U48" s="290"/>
      <c r="V48" s="290"/>
      <c r="W48" s="290"/>
      <c r="X48" s="290"/>
      <c r="Y48" s="290"/>
      <c r="Z48" s="290"/>
      <c r="AA48" s="290"/>
      <c r="AB48" s="290"/>
      <c r="AC48" s="290"/>
      <c r="AD48" s="290"/>
      <c r="AE48" s="290"/>
      <c r="AF48" s="290"/>
      <c r="AG48" s="290"/>
      <c r="AH48" s="290"/>
      <c r="AI48" s="290"/>
      <c r="AJ48" s="290"/>
      <c r="AK48" s="290"/>
      <c r="AL48" s="290"/>
      <c r="AM48" s="290"/>
      <c r="AN48" s="290"/>
      <c r="AO48" s="290"/>
      <c r="AP48" s="290"/>
      <c r="AQ48" s="290"/>
      <c r="AR48" s="290"/>
      <c r="AS48" s="291"/>
    </row>
    <row r="49" spans="2:47" s="136" customFormat="1" ht="19.5" hidden="1" customHeight="1">
      <c r="B49" s="260"/>
      <c r="C49" s="261"/>
      <c r="D49" s="261"/>
      <c r="E49" s="261"/>
      <c r="F49" s="261"/>
      <c r="G49" s="261"/>
      <c r="H49" s="261"/>
      <c r="I49" s="262"/>
      <c r="J49" s="292" t="s">
        <v>52</v>
      </c>
      <c r="K49" s="293"/>
      <c r="L49" s="294"/>
      <c r="M49" s="294"/>
      <c r="N49" s="294"/>
      <c r="O49" s="294"/>
      <c r="P49" s="294"/>
      <c r="Q49" s="294"/>
      <c r="R49" s="294"/>
      <c r="S49" s="294"/>
      <c r="T49" s="294"/>
      <c r="U49" s="294"/>
      <c r="V49" s="294"/>
      <c r="W49" s="295"/>
      <c r="X49" s="295"/>
      <c r="Y49" s="295"/>
      <c r="Z49" s="295"/>
      <c r="AA49" s="295"/>
      <c r="AB49" s="295"/>
      <c r="AC49" s="293"/>
      <c r="AD49" s="294"/>
      <c r="AE49" s="294"/>
      <c r="AF49" s="294"/>
      <c r="AG49" s="294"/>
      <c r="AH49" s="294"/>
      <c r="AI49" s="294"/>
      <c r="AJ49" s="294"/>
      <c r="AK49" s="294"/>
      <c r="AL49" s="294"/>
      <c r="AM49" s="294"/>
      <c r="AN49" s="294"/>
      <c r="AO49" s="295"/>
      <c r="AP49" s="295"/>
      <c r="AQ49" s="295"/>
      <c r="AR49" s="295"/>
      <c r="AS49" s="295"/>
    </row>
    <row r="50" spans="2:47" s="136" customFormat="1" ht="20.100000000000001" hidden="1" customHeight="1">
      <c r="B50" s="260"/>
      <c r="C50" s="261"/>
      <c r="D50" s="261"/>
      <c r="E50" s="261"/>
      <c r="F50" s="261"/>
      <c r="G50" s="261"/>
      <c r="H50" s="261"/>
      <c r="I50" s="262"/>
      <c r="J50" s="296" t="s">
        <v>53</v>
      </c>
      <c r="K50" s="297"/>
      <c r="L50" s="298"/>
      <c r="M50" s="298"/>
      <c r="N50" s="298"/>
      <c r="O50" s="298"/>
      <c r="P50" s="298"/>
      <c r="Q50" s="298"/>
      <c r="R50" s="298"/>
      <c r="S50" s="298"/>
      <c r="T50" s="297"/>
      <c r="U50" s="298"/>
      <c r="V50" s="297"/>
      <c r="W50" s="298"/>
      <c r="X50" s="298"/>
      <c r="Y50" s="299"/>
      <c r="Z50" s="299"/>
      <c r="AA50" s="299"/>
      <c r="AB50" s="297"/>
      <c r="AC50" s="300"/>
      <c r="AD50" s="300"/>
      <c r="AE50" s="300"/>
      <c r="AF50" s="300"/>
      <c r="AG50" s="300"/>
      <c r="AH50" s="300"/>
      <c r="AI50" s="300"/>
      <c r="AJ50" s="300"/>
      <c r="AK50" s="300"/>
      <c r="AL50" s="300"/>
      <c r="AM50" s="300"/>
      <c r="AN50" s="300"/>
      <c r="AO50" s="300"/>
      <c r="AP50" s="300"/>
      <c r="AQ50" s="300"/>
      <c r="AR50" s="300"/>
      <c r="AS50" s="300"/>
    </row>
    <row r="51" spans="2:47" s="136" customFormat="1" ht="15" hidden="1" customHeight="1">
      <c r="B51" s="260"/>
      <c r="C51" s="261"/>
      <c r="D51" s="261"/>
      <c r="E51" s="261"/>
      <c r="F51" s="261"/>
      <c r="G51" s="261"/>
      <c r="H51" s="261"/>
      <c r="I51" s="262"/>
      <c r="J51" s="300"/>
      <c r="K51" s="301" t="s">
        <v>10</v>
      </c>
      <c r="L51" s="302" t="s">
        <v>54</v>
      </c>
      <c r="M51" s="302"/>
      <c r="N51" s="302"/>
      <c r="O51" s="303"/>
      <c r="P51" s="303"/>
      <c r="Q51" s="301" t="s">
        <v>10</v>
      </c>
      <c r="R51" s="302" t="s">
        <v>55</v>
      </c>
      <c r="S51" s="302"/>
      <c r="T51" s="302"/>
      <c r="U51" s="303"/>
      <c r="V51" s="303"/>
      <c r="W51" s="304"/>
      <c r="X51" s="304"/>
      <c r="Y51" s="304"/>
      <c r="Z51" s="305"/>
      <c r="AA51" s="305"/>
      <c r="AB51" s="300"/>
      <c r="AC51" s="300"/>
      <c r="AD51" s="300"/>
      <c r="AE51" s="300"/>
      <c r="AF51" s="300"/>
      <c r="AG51" s="300"/>
      <c r="AH51" s="300"/>
      <c r="AI51" s="300"/>
      <c r="AJ51" s="300"/>
      <c r="AK51" s="300"/>
      <c r="AL51" s="300"/>
      <c r="AM51" s="300"/>
      <c r="AN51" s="300"/>
      <c r="AO51" s="300"/>
      <c r="AP51" s="300"/>
      <c r="AQ51" s="300"/>
      <c r="AR51" s="300"/>
      <c r="AS51" s="300"/>
    </row>
    <row r="52" spans="2:47" s="136" customFormat="1" ht="15" hidden="1" customHeight="1">
      <c r="B52" s="260"/>
      <c r="C52" s="261"/>
      <c r="D52" s="261"/>
      <c r="E52" s="261"/>
      <c r="F52" s="261"/>
      <c r="G52" s="261"/>
      <c r="H52" s="261"/>
      <c r="I52" s="262"/>
      <c r="J52" s="306"/>
      <c r="K52" s="307" t="s">
        <v>56</v>
      </c>
      <c r="L52" s="300"/>
      <c r="M52" s="300"/>
      <c r="N52" s="300"/>
      <c r="O52" s="304"/>
      <c r="P52" s="304"/>
      <c r="Q52" s="304"/>
      <c r="R52" s="300"/>
      <c r="S52" s="300"/>
      <c r="T52" s="300"/>
      <c r="U52" s="300"/>
      <c r="V52" s="300"/>
      <c r="W52" s="300"/>
      <c r="X52" s="308"/>
      <c r="Y52" s="308"/>
      <c r="Z52" s="308"/>
      <c r="AA52" s="308"/>
      <c r="AB52" s="300"/>
      <c r="AC52" s="300"/>
      <c r="AD52" s="300"/>
      <c r="AE52" s="300"/>
      <c r="AF52" s="300"/>
      <c r="AG52" s="300"/>
      <c r="AH52" s="300"/>
      <c r="AI52" s="300"/>
      <c r="AJ52" s="300"/>
      <c r="AK52" s="300"/>
      <c r="AL52" s="300"/>
      <c r="AM52" s="300"/>
      <c r="AN52" s="300"/>
      <c r="AO52" s="300"/>
      <c r="AP52" s="300"/>
      <c r="AQ52" s="300"/>
      <c r="AR52" s="300"/>
      <c r="AS52" s="300"/>
    </row>
    <row r="53" spans="2:47" s="136" customFormat="1" ht="15" hidden="1" customHeight="1">
      <c r="B53" s="260"/>
      <c r="C53" s="261"/>
      <c r="D53" s="261"/>
      <c r="E53" s="261"/>
      <c r="F53" s="261"/>
      <c r="G53" s="261"/>
      <c r="H53" s="261"/>
      <c r="I53" s="262"/>
      <c r="J53" s="300"/>
      <c r="K53" s="307" t="s">
        <v>57</v>
      </c>
      <c r="L53" s="309"/>
      <c r="M53" s="309"/>
      <c r="N53" s="309"/>
      <c r="O53" s="310"/>
      <c r="P53" s="310"/>
      <c r="Q53" s="310"/>
      <c r="R53" s="310"/>
      <c r="S53" s="310"/>
      <c r="T53" s="310"/>
      <c r="U53" s="310"/>
      <c r="V53" s="310"/>
      <c r="W53" s="300"/>
      <c r="X53" s="308"/>
      <c r="Y53" s="308"/>
      <c r="Z53" s="308"/>
      <c r="AA53" s="308"/>
      <c r="AB53" s="300"/>
      <c r="AC53" s="300"/>
      <c r="AD53" s="300"/>
      <c r="AE53" s="300"/>
      <c r="AF53" s="300"/>
      <c r="AG53" s="300"/>
      <c r="AH53" s="300"/>
      <c r="AI53" s="300"/>
      <c r="AJ53" s="300"/>
      <c r="AK53" s="300"/>
      <c r="AL53" s="300"/>
      <c r="AM53" s="300"/>
      <c r="AN53" s="300"/>
      <c r="AO53" s="300"/>
      <c r="AP53" s="300"/>
      <c r="AQ53" s="300"/>
      <c r="AR53" s="300"/>
      <c r="AS53" s="300"/>
    </row>
    <row r="54" spans="2:47" s="136" customFormat="1" ht="17.25" customHeight="1">
      <c r="B54" s="414"/>
      <c r="C54" s="184"/>
      <c r="D54" s="184"/>
      <c r="E54" s="184"/>
      <c r="F54" s="184"/>
      <c r="G54" s="184"/>
      <c r="H54" s="184"/>
      <c r="I54" s="415"/>
      <c r="J54" s="418" t="s">
        <v>58</v>
      </c>
      <c r="K54" s="419"/>
      <c r="L54" s="420"/>
      <c r="M54" s="420"/>
      <c r="N54" s="420"/>
      <c r="O54" s="420"/>
      <c r="P54" s="420"/>
      <c r="Q54" s="420"/>
      <c r="R54" s="420"/>
      <c r="S54" s="420"/>
      <c r="T54" s="420"/>
      <c r="U54" s="420"/>
      <c r="V54" s="420"/>
      <c r="W54" s="420"/>
      <c r="X54" s="420"/>
      <c r="Y54" s="420"/>
      <c r="Z54" s="420"/>
      <c r="AA54" s="420"/>
      <c r="AB54" s="420"/>
      <c r="AC54" s="420"/>
      <c r="AD54" s="420"/>
      <c r="AE54" s="420"/>
      <c r="AF54" s="420"/>
      <c r="AG54" s="420"/>
      <c r="AH54" s="420"/>
      <c r="AI54" s="420"/>
      <c r="AJ54" s="420"/>
      <c r="AK54" s="420"/>
      <c r="AL54" s="420"/>
      <c r="AM54" s="420"/>
      <c r="AN54" s="420"/>
      <c r="AO54" s="420"/>
      <c r="AP54" s="421"/>
      <c r="AQ54" s="421"/>
      <c r="AR54" s="421"/>
      <c r="AS54" s="422"/>
    </row>
    <row r="55" spans="2:47" s="141" customFormat="1" ht="18" customHeight="1">
      <c r="B55" s="414"/>
      <c r="C55" s="184"/>
      <c r="D55" s="184"/>
      <c r="E55" s="184"/>
      <c r="F55" s="184"/>
      <c r="G55" s="184"/>
      <c r="H55" s="184"/>
      <c r="I55" s="415"/>
      <c r="J55" s="423" t="s">
        <v>1271</v>
      </c>
      <c r="K55" s="184"/>
      <c r="L55" s="424"/>
      <c r="M55" s="424"/>
      <c r="N55" s="424"/>
      <c r="O55" s="424"/>
      <c r="P55" s="424"/>
      <c r="Q55" s="424"/>
      <c r="R55" s="424"/>
      <c r="S55" s="425" t="s">
        <v>1272</v>
      </c>
      <c r="T55" s="426"/>
      <c r="U55" s="426"/>
      <c r="V55" s="426"/>
      <c r="W55" s="427"/>
      <c r="X55" s="427"/>
      <c r="Y55" s="427"/>
      <c r="Z55" s="427"/>
      <c r="AA55" s="427"/>
      <c r="AB55" s="427"/>
      <c r="AC55" s="427"/>
      <c r="AD55" s="427"/>
      <c r="AE55" s="427"/>
      <c r="AF55" s="427"/>
      <c r="AG55" s="427"/>
      <c r="AH55" s="427"/>
      <c r="AI55" s="427"/>
      <c r="AJ55" s="427"/>
      <c r="AK55" s="427"/>
      <c r="AL55" s="426"/>
      <c r="AM55" s="427"/>
      <c r="AN55" s="427"/>
      <c r="AO55" s="427"/>
      <c r="AP55" s="427"/>
      <c r="AQ55" s="427"/>
      <c r="AR55" s="427"/>
      <c r="AS55" s="428"/>
    </row>
    <row r="56" spans="2:47" s="136" customFormat="1" ht="18" customHeight="1">
      <c r="B56" s="414"/>
      <c r="C56" s="184"/>
      <c r="D56" s="184"/>
      <c r="E56" s="184"/>
      <c r="F56" s="184"/>
      <c r="G56" s="184"/>
      <c r="H56" s="184"/>
      <c r="I56" s="415"/>
      <c r="J56" s="429"/>
      <c r="K56" s="430" t="s">
        <v>1275</v>
      </c>
      <c r="L56" s="425"/>
      <c r="M56" s="425"/>
      <c r="N56" s="425"/>
      <c r="O56" s="425"/>
      <c r="P56" s="425"/>
      <c r="Q56" s="425"/>
      <c r="R56" s="425"/>
      <c r="S56" s="425"/>
      <c r="T56" s="249"/>
      <c r="U56" s="425"/>
      <c r="V56" s="425"/>
      <c r="W56" s="425"/>
      <c r="X56" s="425"/>
      <c r="Y56" s="425"/>
      <c r="Z56" s="425"/>
      <c r="AA56" s="425"/>
      <c r="AB56" s="425"/>
      <c r="AC56" s="425"/>
      <c r="AD56" s="425"/>
      <c r="AE56" s="425"/>
      <c r="AF56" s="425"/>
      <c r="AG56" s="425"/>
      <c r="AH56" s="425"/>
      <c r="AI56" s="425"/>
      <c r="AJ56" s="425"/>
      <c r="AK56" s="425"/>
      <c r="AL56" s="249"/>
      <c r="AM56" s="425"/>
      <c r="AN56" s="425"/>
      <c r="AO56" s="425"/>
      <c r="AP56" s="425"/>
      <c r="AQ56" s="425"/>
      <c r="AR56" s="425"/>
      <c r="AS56" s="431"/>
    </row>
    <row r="57" spans="2:47" s="141" customFormat="1" ht="18" customHeight="1">
      <c r="B57" s="414"/>
      <c r="C57" s="184"/>
      <c r="D57" s="184"/>
      <c r="E57" s="184"/>
      <c r="F57" s="184"/>
      <c r="G57" s="184"/>
      <c r="H57" s="184"/>
      <c r="I57" s="415"/>
      <c r="J57" s="423"/>
      <c r="K57" s="432"/>
      <c r="L57" s="184"/>
      <c r="M57" s="184"/>
      <c r="N57" s="184"/>
      <c r="O57" s="182" t="s">
        <v>61</v>
      </c>
      <c r="P57" s="106"/>
      <c r="Q57" s="107"/>
      <c r="R57" s="107"/>
      <c r="S57" s="107"/>
      <c r="T57" s="107"/>
      <c r="U57" s="107"/>
      <c r="V57" s="107"/>
      <c r="W57" s="108"/>
      <c r="X57" s="184" t="s">
        <v>62</v>
      </c>
      <c r="Y57" s="106"/>
      <c r="Z57" s="107"/>
      <c r="AA57" s="107"/>
      <c r="AB57" s="107"/>
      <c r="AC57" s="107"/>
      <c r="AD57" s="107"/>
      <c r="AE57" s="107"/>
      <c r="AF57" s="107"/>
      <c r="AG57" s="107"/>
      <c r="AH57" s="107"/>
      <c r="AI57" s="107"/>
      <c r="AJ57" s="107"/>
      <c r="AK57" s="108"/>
      <c r="AL57" s="184"/>
      <c r="AM57" s="184"/>
      <c r="AN57" s="184"/>
      <c r="AO57" s="184"/>
      <c r="AP57" s="184"/>
      <c r="AQ57" s="424"/>
      <c r="AR57" s="424"/>
      <c r="AS57" s="433"/>
    </row>
    <row r="58" spans="2:47" s="136" customFormat="1" ht="10.5" customHeight="1">
      <c r="B58" s="414"/>
      <c r="C58" s="184"/>
      <c r="D58" s="184"/>
      <c r="E58" s="184"/>
      <c r="F58" s="184"/>
      <c r="G58" s="184"/>
      <c r="H58" s="184"/>
      <c r="I58" s="415"/>
      <c r="J58" s="429"/>
      <c r="K58" s="248" t="s">
        <v>1184</v>
      </c>
      <c r="L58" s="425"/>
      <c r="M58" s="425"/>
      <c r="N58" s="425"/>
      <c r="O58" s="425"/>
      <c r="P58" s="425"/>
      <c r="Q58" s="425"/>
      <c r="R58" s="425"/>
      <c r="S58" s="425"/>
      <c r="T58" s="425"/>
      <c r="U58" s="425"/>
      <c r="V58" s="425"/>
      <c r="W58" s="425"/>
      <c r="X58" s="425"/>
      <c r="Y58" s="425"/>
      <c r="Z58" s="425"/>
      <c r="AA58" s="425"/>
      <c r="AB58" s="425"/>
      <c r="AC58" s="425"/>
      <c r="AD58" s="425"/>
      <c r="AE58" s="425"/>
      <c r="AF58" s="425"/>
      <c r="AG58" s="425"/>
      <c r="AH58" s="425"/>
      <c r="AI58" s="425"/>
      <c r="AJ58" s="425"/>
      <c r="AK58" s="425"/>
      <c r="AL58" s="249"/>
      <c r="AM58" s="425"/>
      <c r="AN58" s="425"/>
      <c r="AO58" s="425"/>
      <c r="AP58" s="425"/>
      <c r="AQ58" s="425"/>
      <c r="AR58" s="425"/>
      <c r="AS58" s="431"/>
    </row>
    <row r="59" spans="2:47" s="136" customFormat="1" ht="11.25" customHeight="1">
      <c r="B59" s="414"/>
      <c r="C59" s="184"/>
      <c r="D59" s="184"/>
      <c r="E59" s="184"/>
      <c r="F59" s="184"/>
      <c r="G59" s="184"/>
      <c r="H59" s="184"/>
      <c r="I59" s="415"/>
      <c r="J59" s="429"/>
      <c r="K59" s="248" t="s">
        <v>1185</v>
      </c>
      <c r="L59" s="425"/>
      <c r="M59" s="425"/>
      <c r="N59" s="425"/>
      <c r="O59" s="425"/>
      <c r="P59" s="425"/>
      <c r="Q59" s="425"/>
      <c r="R59" s="425"/>
      <c r="S59" s="425"/>
      <c r="T59" s="425"/>
      <c r="U59" s="425"/>
      <c r="V59" s="425"/>
      <c r="W59" s="425"/>
      <c r="X59" s="425"/>
      <c r="Y59" s="425"/>
      <c r="Z59" s="425"/>
      <c r="AA59" s="425"/>
      <c r="AB59" s="425"/>
      <c r="AC59" s="425"/>
      <c r="AD59" s="425"/>
      <c r="AE59" s="425"/>
      <c r="AF59" s="425"/>
      <c r="AG59" s="425"/>
      <c r="AH59" s="425"/>
      <c r="AI59" s="425"/>
      <c r="AJ59" s="425"/>
      <c r="AK59" s="425"/>
      <c r="AL59" s="249"/>
      <c r="AM59" s="425"/>
      <c r="AN59" s="425"/>
      <c r="AO59" s="425"/>
      <c r="AP59" s="425"/>
      <c r="AQ59" s="425"/>
      <c r="AR59" s="425"/>
      <c r="AS59" s="431"/>
    </row>
    <row r="60" spans="2:47" s="136" customFormat="1" ht="9" hidden="1" customHeight="1">
      <c r="B60" s="434"/>
      <c r="C60" s="435"/>
      <c r="D60" s="435"/>
      <c r="E60" s="435"/>
      <c r="F60" s="435"/>
      <c r="G60" s="435"/>
      <c r="H60" s="435"/>
      <c r="I60" s="436"/>
      <c r="J60" s="437"/>
      <c r="K60" s="438"/>
      <c r="L60" s="439"/>
      <c r="M60" s="439"/>
      <c r="N60" s="439"/>
      <c r="O60" s="439"/>
      <c r="P60" s="439"/>
      <c r="Q60" s="439"/>
      <c r="R60" s="439"/>
      <c r="S60" s="439"/>
      <c r="T60" s="439"/>
      <c r="U60" s="439"/>
      <c r="V60" s="439"/>
      <c r="W60" s="439"/>
      <c r="X60" s="439"/>
      <c r="Y60" s="439"/>
      <c r="Z60" s="439"/>
      <c r="AA60" s="439"/>
      <c r="AB60" s="439"/>
      <c r="AC60" s="439"/>
      <c r="AD60" s="439"/>
      <c r="AE60" s="439"/>
      <c r="AF60" s="439"/>
      <c r="AG60" s="439"/>
      <c r="AH60" s="439"/>
      <c r="AI60" s="439"/>
      <c r="AJ60" s="439"/>
      <c r="AK60" s="439"/>
      <c r="AL60" s="440"/>
      <c r="AM60" s="439"/>
      <c r="AN60" s="439"/>
      <c r="AO60" s="439"/>
      <c r="AP60" s="439"/>
      <c r="AQ60" s="439"/>
      <c r="AR60" s="439"/>
      <c r="AS60" s="441"/>
      <c r="AU60" s="136" t="s">
        <v>1183</v>
      </c>
    </row>
    <row r="61" spans="2:47" s="141" customFormat="1" ht="18" hidden="1" customHeight="1">
      <c r="B61" s="434"/>
      <c r="C61" s="435"/>
      <c r="D61" s="435"/>
      <c r="E61" s="435"/>
      <c r="F61" s="435"/>
      <c r="G61" s="435"/>
      <c r="H61" s="435"/>
      <c r="I61" s="436"/>
      <c r="J61" s="442"/>
      <c r="K61" s="443"/>
      <c r="L61" s="435"/>
      <c r="M61" s="435"/>
      <c r="N61" s="435"/>
      <c r="O61" s="444" t="s">
        <v>63</v>
      </c>
      <c r="P61" s="445"/>
      <c r="Q61" s="446"/>
      <c r="R61" s="446"/>
      <c r="S61" s="446"/>
      <c r="T61" s="446"/>
      <c r="U61" s="446"/>
      <c r="V61" s="446"/>
      <c r="W61" s="447"/>
      <c r="X61" s="435"/>
      <c r="Y61" s="448"/>
      <c r="Z61" s="448"/>
      <c r="AA61" s="435"/>
      <c r="AB61" s="448"/>
      <c r="AC61" s="435"/>
      <c r="AD61" s="435"/>
      <c r="AE61" s="435"/>
      <c r="AF61" s="435"/>
      <c r="AG61" s="448"/>
      <c r="AH61" s="448"/>
      <c r="AI61" s="448"/>
      <c r="AJ61" s="448"/>
      <c r="AK61" s="448"/>
      <c r="AL61" s="448"/>
      <c r="AM61" s="448"/>
      <c r="AN61" s="448"/>
      <c r="AO61" s="435"/>
      <c r="AP61" s="435"/>
      <c r="AQ61" s="448"/>
      <c r="AR61" s="448"/>
      <c r="AS61" s="449"/>
      <c r="AU61" s="136" t="s">
        <v>1183</v>
      </c>
    </row>
    <row r="62" spans="2:47" s="136" customFormat="1" ht="14.25" customHeight="1">
      <c r="B62" s="414"/>
      <c r="C62" s="184"/>
      <c r="D62" s="184"/>
      <c r="E62" s="184"/>
      <c r="F62" s="184"/>
      <c r="G62" s="184"/>
      <c r="H62" s="184"/>
      <c r="I62" s="415"/>
      <c r="J62" s="429"/>
      <c r="K62" s="248" t="s">
        <v>1186</v>
      </c>
      <c r="L62" s="425"/>
      <c r="M62" s="425"/>
      <c r="N62" s="425"/>
      <c r="O62" s="425"/>
      <c r="P62" s="425"/>
      <c r="Q62" s="425"/>
      <c r="R62" s="425"/>
      <c r="S62" s="425"/>
      <c r="T62" s="425"/>
      <c r="U62" s="425"/>
      <c r="V62" s="425"/>
      <c r="W62" s="425"/>
      <c r="X62" s="425"/>
      <c r="Y62" s="425"/>
      <c r="Z62" s="425"/>
      <c r="AA62" s="425"/>
      <c r="AB62" s="425"/>
      <c r="AC62" s="425"/>
      <c r="AD62" s="425"/>
      <c r="AE62" s="425"/>
      <c r="AF62" s="425"/>
      <c r="AG62" s="425"/>
      <c r="AH62" s="425"/>
      <c r="AI62" s="425"/>
      <c r="AJ62" s="425"/>
      <c r="AK62" s="425"/>
      <c r="AL62" s="249"/>
      <c r="AM62" s="425"/>
      <c r="AN62" s="425"/>
      <c r="AO62" s="425"/>
      <c r="AP62" s="425"/>
      <c r="AQ62" s="425"/>
      <c r="AR62" s="425"/>
      <c r="AS62" s="431"/>
    </row>
    <row r="63" spans="2:47" s="136" customFormat="1" ht="15" customHeight="1">
      <c r="B63" s="414"/>
      <c r="C63" s="184"/>
      <c r="D63" s="184"/>
      <c r="E63" s="184"/>
      <c r="F63" s="184"/>
      <c r="G63" s="184"/>
      <c r="H63" s="184"/>
      <c r="I63" s="415"/>
      <c r="J63" s="429"/>
      <c r="K63" s="329" t="s">
        <v>1187</v>
      </c>
      <c r="L63" s="425"/>
      <c r="M63" s="425"/>
      <c r="N63" s="425"/>
      <c r="O63" s="425"/>
      <c r="P63" s="425"/>
      <c r="Q63" s="425"/>
      <c r="R63" s="425"/>
      <c r="S63" s="425"/>
      <c r="T63" s="425"/>
      <c r="U63" s="425"/>
      <c r="V63" s="425"/>
      <c r="W63" s="425"/>
      <c r="X63" s="425"/>
      <c r="Y63" s="425"/>
      <c r="Z63" s="425"/>
      <c r="AA63" s="425"/>
      <c r="AB63" s="425"/>
      <c r="AC63" s="425"/>
      <c r="AD63" s="425"/>
      <c r="AE63" s="425"/>
      <c r="AF63" s="425"/>
      <c r="AG63" s="425"/>
      <c r="AH63" s="425"/>
      <c r="AI63" s="425"/>
      <c r="AJ63" s="425"/>
      <c r="AK63" s="425"/>
      <c r="AL63" s="249"/>
      <c r="AM63" s="425"/>
      <c r="AN63" s="425"/>
      <c r="AO63" s="425"/>
      <c r="AP63" s="425"/>
      <c r="AQ63" s="425"/>
      <c r="AR63" s="425"/>
      <c r="AS63" s="431"/>
    </row>
    <row r="64" spans="2:47" s="136" customFormat="1" ht="15" customHeight="1">
      <c r="B64" s="414"/>
      <c r="C64" s="184"/>
      <c r="D64" s="184"/>
      <c r="E64" s="184"/>
      <c r="F64" s="184"/>
      <c r="G64" s="184"/>
      <c r="H64" s="184"/>
      <c r="I64" s="415"/>
      <c r="J64" s="429"/>
      <c r="K64" s="329" t="s">
        <v>1188</v>
      </c>
      <c r="L64" s="425"/>
      <c r="M64" s="425"/>
      <c r="N64" s="425"/>
      <c r="O64" s="425"/>
      <c r="P64" s="425"/>
      <c r="Q64" s="425"/>
      <c r="R64" s="425"/>
      <c r="S64" s="425"/>
      <c r="T64" s="425"/>
      <c r="U64" s="425"/>
      <c r="V64" s="425"/>
      <c r="W64" s="425"/>
      <c r="X64" s="425"/>
      <c r="Y64" s="425"/>
      <c r="Z64" s="425"/>
      <c r="AA64" s="425"/>
      <c r="AB64" s="425"/>
      <c r="AC64" s="425"/>
      <c r="AD64" s="425"/>
      <c r="AE64" s="425"/>
      <c r="AF64" s="425"/>
      <c r="AG64" s="425"/>
      <c r="AH64" s="425"/>
      <c r="AI64" s="425"/>
      <c r="AJ64" s="425"/>
      <c r="AK64" s="425"/>
      <c r="AL64" s="249"/>
      <c r="AM64" s="425"/>
      <c r="AN64" s="425"/>
      <c r="AO64" s="425"/>
      <c r="AP64" s="425"/>
      <c r="AQ64" s="425"/>
      <c r="AR64" s="425"/>
      <c r="AS64" s="431"/>
    </row>
    <row r="65" spans="2:45" s="136" customFormat="1" ht="42.75" customHeight="1" thickBot="1">
      <c r="B65" s="414"/>
      <c r="C65" s="184"/>
      <c r="D65" s="184"/>
      <c r="E65" s="184"/>
      <c r="F65" s="184"/>
      <c r="G65" s="184"/>
      <c r="H65" s="184"/>
      <c r="I65" s="415"/>
      <c r="J65" s="450"/>
      <c r="K65" s="331" t="s">
        <v>1189</v>
      </c>
      <c r="L65" s="331"/>
      <c r="M65" s="331"/>
      <c r="N65" s="331"/>
      <c r="O65" s="331"/>
      <c r="P65" s="331"/>
      <c r="Q65" s="331"/>
      <c r="R65" s="331"/>
      <c r="S65" s="331"/>
      <c r="T65" s="331"/>
      <c r="U65" s="331"/>
      <c r="V65" s="331"/>
      <c r="W65" s="331"/>
      <c r="X65" s="331"/>
      <c r="Y65" s="331"/>
      <c r="Z65" s="331"/>
      <c r="AA65" s="331"/>
      <c r="AB65" s="331"/>
      <c r="AC65" s="331"/>
      <c r="AD65" s="331"/>
      <c r="AE65" s="331"/>
      <c r="AF65" s="331"/>
      <c r="AG65" s="331"/>
      <c r="AH65" s="331"/>
      <c r="AI65" s="331"/>
      <c r="AJ65" s="331"/>
      <c r="AK65" s="331"/>
      <c r="AL65" s="331"/>
      <c r="AM65" s="331"/>
      <c r="AN65" s="331"/>
      <c r="AO65" s="331"/>
      <c r="AP65" s="331"/>
      <c r="AQ65" s="331"/>
      <c r="AR65" s="331"/>
      <c r="AS65" s="332"/>
    </row>
    <row r="66" spans="2:45" s="141" customFormat="1" ht="18" hidden="1" customHeight="1">
      <c r="B66" s="414"/>
      <c r="C66" s="184"/>
      <c r="D66" s="184"/>
      <c r="E66" s="184"/>
      <c r="F66" s="184"/>
      <c r="G66" s="184"/>
      <c r="H66" s="184"/>
      <c r="I66" s="415"/>
      <c r="J66" s="315" t="s">
        <v>64</v>
      </c>
      <c r="K66" s="301"/>
      <c r="L66" s="316"/>
      <c r="M66" s="316"/>
      <c r="N66" s="316"/>
      <c r="O66" s="316"/>
      <c r="P66" s="316"/>
      <c r="Q66" s="316"/>
      <c r="R66" s="316"/>
      <c r="S66" s="316"/>
      <c r="T66" s="308"/>
      <c r="U66" s="308"/>
      <c r="V66" s="308"/>
      <c r="W66" s="333"/>
      <c r="X66" s="303"/>
      <c r="Y66" s="303"/>
      <c r="Z66" s="334"/>
      <c r="AA66" s="334"/>
      <c r="AB66" s="303"/>
      <c r="AC66" s="317"/>
      <c r="AD66" s="317"/>
      <c r="AE66" s="317"/>
      <c r="AF66" s="317"/>
      <c r="AG66" s="317"/>
      <c r="AH66" s="317"/>
      <c r="AI66" s="317"/>
      <c r="AJ66" s="317"/>
      <c r="AK66" s="317"/>
      <c r="AL66" s="308"/>
      <c r="AM66" s="317"/>
      <c r="AN66" s="317"/>
      <c r="AO66" s="317"/>
      <c r="AP66" s="317"/>
      <c r="AQ66" s="317"/>
      <c r="AR66" s="317"/>
      <c r="AS66" s="318"/>
    </row>
    <row r="67" spans="2:45" s="136" customFormat="1" ht="18" hidden="1" customHeight="1">
      <c r="B67" s="414"/>
      <c r="C67" s="184"/>
      <c r="D67" s="184"/>
      <c r="E67" s="184"/>
      <c r="F67" s="184"/>
      <c r="G67" s="184"/>
      <c r="H67" s="184"/>
      <c r="I67" s="415"/>
      <c r="J67" s="319"/>
      <c r="K67" s="300" t="s">
        <v>65</v>
      </c>
      <c r="L67" s="320"/>
      <c r="M67" s="320"/>
      <c r="N67" s="320"/>
      <c r="O67" s="320"/>
      <c r="P67" s="320"/>
      <c r="Q67" s="320"/>
      <c r="R67" s="320"/>
      <c r="S67" s="320"/>
      <c r="T67" s="321"/>
      <c r="U67" s="320"/>
      <c r="V67" s="320"/>
      <c r="W67" s="320"/>
      <c r="X67" s="320"/>
      <c r="Y67" s="320"/>
      <c r="Z67" s="320"/>
      <c r="AA67" s="320"/>
      <c r="AB67" s="320"/>
      <c r="AC67" s="320"/>
      <c r="AD67" s="320"/>
      <c r="AE67" s="320"/>
      <c r="AF67" s="320"/>
      <c r="AG67" s="320"/>
      <c r="AH67" s="320"/>
      <c r="AI67" s="320"/>
      <c r="AJ67" s="320"/>
      <c r="AK67" s="320"/>
      <c r="AL67" s="321"/>
      <c r="AM67" s="320"/>
      <c r="AN67" s="320"/>
      <c r="AO67" s="320"/>
      <c r="AP67" s="320"/>
      <c r="AQ67" s="320"/>
      <c r="AR67" s="320"/>
      <c r="AS67" s="322"/>
    </row>
    <row r="68" spans="2:45" s="141" customFormat="1" ht="18" hidden="1" customHeight="1">
      <c r="B68" s="414"/>
      <c r="C68" s="184"/>
      <c r="D68" s="184"/>
      <c r="E68" s="184"/>
      <c r="F68" s="184"/>
      <c r="G68" s="184"/>
      <c r="H68" s="184"/>
      <c r="I68" s="415"/>
      <c r="J68" s="315"/>
      <c r="K68" s="323"/>
      <c r="L68" s="301" t="s">
        <v>66</v>
      </c>
      <c r="M68" s="316"/>
      <c r="N68" s="301"/>
      <c r="O68" s="335"/>
      <c r="P68" s="336"/>
      <c r="Q68" s="336"/>
      <c r="R68" s="336"/>
      <c r="S68" s="336"/>
      <c r="T68" s="337"/>
      <c r="U68" s="338" t="str">
        <f>"@"&amp;'AtMOSInput(ReadOnly)'!B8&amp;".ap."&amp;'AtMOSInput(ReadOnly)'!B10</f>
        <v>@.ap.sphere.jp</v>
      </c>
      <c r="V68" s="302"/>
      <c r="W68" s="302"/>
      <c r="X68" s="302"/>
      <c r="Y68" s="302"/>
      <c r="Z68" s="302"/>
      <c r="AA68" s="302"/>
      <c r="AB68" s="302"/>
      <c r="AC68" s="302"/>
      <c r="AD68" s="302"/>
      <c r="AE68" s="302"/>
      <c r="AF68" s="302"/>
      <c r="AG68" s="302"/>
      <c r="AH68" s="302"/>
      <c r="AI68" s="302"/>
      <c r="AJ68" s="302"/>
      <c r="AK68" s="308"/>
      <c r="AL68" s="308"/>
      <c r="AM68" s="308"/>
      <c r="AN68" s="308"/>
      <c r="AO68" s="301"/>
      <c r="AP68" s="301"/>
      <c r="AQ68" s="316"/>
      <c r="AR68" s="316"/>
      <c r="AS68" s="328"/>
    </row>
    <row r="69" spans="2:45" s="136" customFormat="1" ht="15" hidden="1" customHeight="1">
      <c r="B69" s="414"/>
      <c r="C69" s="184"/>
      <c r="D69" s="184"/>
      <c r="E69" s="184"/>
      <c r="F69" s="184"/>
      <c r="G69" s="184"/>
      <c r="H69" s="184"/>
      <c r="I69" s="415"/>
      <c r="J69" s="319"/>
      <c r="K69" s="307" t="s">
        <v>67</v>
      </c>
      <c r="L69" s="320"/>
      <c r="M69" s="320"/>
      <c r="N69" s="320"/>
      <c r="O69" s="320"/>
      <c r="P69" s="320"/>
      <c r="Q69" s="320"/>
      <c r="R69" s="320"/>
      <c r="S69" s="320"/>
      <c r="T69" s="320"/>
      <c r="U69" s="320"/>
      <c r="V69" s="320"/>
      <c r="W69" s="320"/>
      <c r="X69" s="320"/>
      <c r="Y69" s="320"/>
      <c r="Z69" s="320"/>
      <c r="AA69" s="320"/>
      <c r="AB69" s="320"/>
      <c r="AC69" s="320"/>
      <c r="AD69" s="320"/>
      <c r="AE69" s="320"/>
      <c r="AF69" s="320"/>
      <c r="AG69" s="320"/>
      <c r="AH69" s="320"/>
      <c r="AI69" s="320"/>
      <c r="AJ69" s="320"/>
      <c r="AK69" s="320"/>
      <c r="AL69" s="321"/>
      <c r="AM69" s="320"/>
      <c r="AN69" s="320"/>
      <c r="AO69" s="320"/>
      <c r="AP69" s="320"/>
      <c r="AQ69" s="320"/>
      <c r="AR69" s="320"/>
      <c r="AS69" s="322"/>
    </row>
    <row r="70" spans="2:45" s="136" customFormat="1" ht="15" hidden="1" customHeight="1">
      <c r="B70" s="414"/>
      <c r="C70" s="184"/>
      <c r="D70" s="184"/>
      <c r="E70" s="184"/>
      <c r="F70" s="184"/>
      <c r="G70" s="184"/>
      <c r="H70" s="184"/>
      <c r="I70" s="415"/>
      <c r="J70" s="319"/>
      <c r="K70" s="307" t="s">
        <v>68</v>
      </c>
      <c r="L70" s="320"/>
      <c r="M70" s="320"/>
      <c r="N70" s="320"/>
      <c r="O70" s="320"/>
      <c r="P70" s="320"/>
      <c r="Q70" s="320"/>
      <c r="R70" s="320"/>
      <c r="S70" s="320"/>
      <c r="T70" s="320"/>
      <c r="U70" s="320"/>
      <c r="V70" s="320"/>
      <c r="W70" s="320"/>
      <c r="X70" s="320"/>
      <c r="Y70" s="320"/>
      <c r="Z70" s="320"/>
      <c r="AA70" s="320"/>
      <c r="AB70" s="320"/>
      <c r="AC70" s="320"/>
      <c r="AD70" s="320"/>
      <c r="AE70" s="320"/>
      <c r="AF70" s="320"/>
      <c r="AG70" s="320"/>
      <c r="AH70" s="320"/>
      <c r="AI70" s="320"/>
      <c r="AJ70" s="320"/>
      <c r="AK70" s="320"/>
      <c r="AL70" s="321"/>
      <c r="AM70" s="320"/>
      <c r="AN70" s="320"/>
      <c r="AO70" s="320"/>
      <c r="AP70" s="320"/>
      <c r="AQ70" s="320"/>
      <c r="AR70" s="320"/>
      <c r="AS70" s="322"/>
    </row>
    <row r="71" spans="2:45" s="136" customFormat="1" ht="15" hidden="1" customHeight="1">
      <c r="B71" s="414"/>
      <c r="C71" s="184"/>
      <c r="D71" s="184"/>
      <c r="E71" s="184"/>
      <c r="F71" s="184"/>
      <c r="G71" s="184"/>
      <c r="H71" s="184"/>
      <c r="I71" s="415"/>
      <c r="J71" s="319"/>
      <c r="K71" s="307"/>
      <c r="L71" s="301" t="s">
        <v>63</v>
      </c>
      <c r="M71" s="301"/>
      <c r="N71" s="301"/>
      <c r="O71" s="339"/>
      <c r="P71" s="340"/>
      <c r="Q71" s="340"/>
      <c r="R71" s="340"/>
      <c r="S71" s="340"/>
      <c r="T71" s="340"/>
      <c r="U71" s="340"/>
      <c r="V71" s="341"/>
      <c r="W71" s="320"/>
      <c r="X71" s="320"/>
      <c r="Y71" s="320"/>
      <c r="Z71" s="320"/>
      <c r="AA71" s="320"/>
      <c r="AB71" s="320"/>
      <c r="AC71" s="320"/>
      <c r="AD71" s="320"/>
      <c r="AE71" s="320"/>
      <c r="AF71" s="320"/>
      <c r="AG71" s="320"/>
      <c r="AH71" s="320"/>
      <c r="AI71" s="320"/>
      <c r="AJ71" s="320"/>
      <c r="AK71" s="320"/>
      <c r="AL71" s="321"/>
      <c r="AM71" s="320"/>
      <c r="AN71" s="320"/>
      <c r="AO71" s="320"/>
      <c r="AP71" s="320"/>
      <c r="AQ71" s="320"/>
      <c r="AR71" s="320"/>
      <c r="AS71" s="322"/>
    </row>
    <row r="72" spans="2:45" s="136" customFormat="1" ht="15" hidden="1" customHeight="1">
      <c r="B72" s="414"/>
      <c r="C72" s="184"/>
      <c r="D72" s="184"/>
      <c r="E72" s="184"/>
      <c r="F72" s="184"/>
      <c r="G72" s="184"/>
      <c r="H72" s="184"/>
      <c r="I72" s="415"/>
      <c r="J72" s="319"/>
      <c r="K72" s="307" t="s">
        <v>69</v>
      </c>
      <c r="L72" s="320"/>
      <c r="M72" s="320"/>
      <c r="N72" s="320"/>
      <c r="O72" s="320"/>
      <c r="P72" s="320"/>
      <c r="Q72" s="320"/>
      <c r="R72" s="320"/>
      <c r="S72" s="320"/>
      <c r="T72" s="320"/>
      <c r="U72" s="320"/>
      <c r="V72" s="320"/>
      <c r="W72" s="320"/>
      <c r="X72" s="320"/>
      <c r="Y72" s="320"/>
      <c r="Z72" s="320"/>
      <c r="AA72" s="320"/>
      <c r="AB72" s="320"/>
      <c r="AC72" s="320"/>
      <c r="AD72" s="320"/>
      <c r="AE72" s="320"/>
      <c r="AF72" s="320"/>
      <c r="AG72" s="320"/>
      <c r="AH72" s="320"/>
      <c r="AI72" s="320"/>
      <c r="AJ72" s="320"/>
      <c r="AK72" s="320"/>
      <c r="AL72" s="321"/>
      <c r="AM72" s="320"/>
      <c r="AN72" s="320"/>
      <c r="AO72" s="320"/>
      <c r="AP72" s="320"/>
      <c r="AQ72" s="320"/>
      <c r="AR72" s="320"/>
      <c r="AS72" s="322"/>
    </row>
    <row r="73" spans="2:45" s="136" customFormat="1" ht="18" hidden="1" customHeight="1">
      <c r="B73" s="342"/>
      <c r="C73" s="343"/>
      <c r="D73" s="343"/>
      <c r="E73" s="343"/>
      <c r="F73" s="343"/>
      <c r="G73" s="343"/>
      <c r="H73" s="343"/>
      <c r="I73" s="344"/>
      <c r="J73" s="345" t="s">
        <v>70</v>
      </c>
      <c r="K73" s="346"/>
      <c r="L73" s="346"/>
      <c r="M73" s="346"/>
      <c r="N73" s="346"/>
      <c r="O73" s="346"/>
      <c r="P73" s="346"/>
      <c r="Q73" s="347" t="s">
        <v>71</v>
      </c>
      <c r="R73" s="347"/>
      <c r="S73" s="347"/>
      <c r="T73" s="347"/>
      <c r="U73" s="347"/>
      <c r="V73" s="348"/>
      <c r="W73" s="348" t="s">
        <v>72</v>
      </c>
      <c r="X73" s="348"/>
      <c r="Y73" s="348"/>
      <c r="Z73" s="348"/>
      <c r="AA73" s="348"/>
      <c r="AB73" s="348"/>
      <c r="AC73" s="348"/>
      <c r="AD73" s="348"/>
      <c r="AE73" s="348"/>
      <c r="AF73" s="348"/>
      <c r="AG73" s="348"/>
      <c r="AH73" s="348"/>
      <c r="AI73" s="348"/>
      <c r="AJ73" s="348"/>
      <c r="AK73" s="348"/>
      <c r="AL73" s="348"/>
      <c r="AM73" s="348"/>
      <c r="AN73" s="348"/>
      <c r="AO73" s="348"/>
      <c r="AP73" s="348"/>
      <c r="AQ73" s="348"/>
      <c r="AR73" s="348"/>
      <c r="AS73" s="349"/>
    </row>
    <row r="74" spans="2:45" s="136" customFormat="1" ht="18" hidden="1" customHeight="1" thickBot="1">
      <c r="B74" s="342"/>
      <c r="C74" s="343"/>
      <c r="D74" s="343"/>
      <c r="E74" s="343"/>
      <c r="F74" s="343"/>
      <c r="G74" s="343"/>
      <c r="H74" s="343"/>
      <c r="I74" s="344"/>
      <c r="J74" s="350" t="s">
        <v>73</v>
      </c>
      <c r="K74" s="351"/>
      <c r="L74" s="351"/>
      <c r="M74" s="351"/>
      <c r="N74" s="352"/>
      <c r="O74" s="352"/>
      <c r="P74" s="352"/>
      <c r="Q74" s="353"/>
      <c r="R74" s="354"/>
      <c r="S74" s="354"/>
      <c r="T74" s="354"/>
      <c r="U74" s="354"/>
      <c r="V74" s="354"/>
      <c r="W74" s="354"/>
      <c r="X74" s="354"/>
      <c r="Y74" s="354"/>
      <c r="Z74" s="354"/>
      <c r="AA74" s="354"/>
      <c r="AB74" s="354"/>
      <c r="AC74" s="354"/>
      <c r="AD74" s="354"/>
      <c r="AE74" s="354"/>
      <c r="AF74" s="354"/>
      <c r="AG74" s="354"/>
      <c r="AH74" s="354"/>
      <c r="AI74" s="354"/>
      <c r="AJ74" s="354"/>
      <c r="AK74" s="354"/>
      <c r="AL74" s="354"/>
      <c r="AM74" s="354"/>
      <c r="AN74" s="354"/>
      <c r="AO74" s="354"/>
      <c r="AP74" s="354"/>
      <c r="AQ74" s="354"/>
      <c r="AR74" s="354"/>
      <c r="AS74" s="355"/>
    </row>
    <row r="75" spans="2:45" s="136" customFormat="1" ht="18" customHeight="1">
      <c r="B75" s="356" t="s">
        <v>74</v>
      </c>
      <c r="C75" s="357"/>
      <c r="D75" s="357"/>
      <c r="E75" s="357"/>
      <c r="F75" s="357"/>
      <c r="G75" s="357"/>
      <c r="H75" s="357"/>
      <c r="I75" s="357"/>
      <c r="J75" s="357"/>
      <c r="K75" s="357"/>
      <c r="L75" s="357"/>
      <c r="M75" s="357"/>
      <c r="N75" s="357"/>
      <c r="O75" s="357"/>
      <c r="P75" s="357"/>
      <c r="Q75" s="357"/>
      <c r="R75" s="357"/>
      <c r="S75" s="357"/>
      <c r="T75" s="357"/>
      <c r="U75" s="357"/>
      <c r="V75" s="357"/>
      <c r="W75" s="357"/>
      <c r="X75" s="357"/>
      <c r="Y75" s="451" t="s">
        <v>75</v>
      </c>
      <c r="Z75" s="451"/>
      <c r="AA75" s="451"/>
      <c r="AB75" s="451"/>
      <c r="AC75" s="451"/>
      <c r="AD75" s="451"/>
      <c r="AE75" s="451"/>
      <c r="AF75" s="451"/>
      <c r="AG75" s="451"/>
      <c r="AH75" s="451"/>
      <c r="AI75" s="451"/>
      <c r="AJ75" s="451"/>
      <c r="AK75" s="451"/>
      <c r="AL75" s="451"/>
      <c r="AM75" s="451"/>
      <c r="AN75" s="451"/>
      <c r="AO75" s="451"/>
      <c r="AP75" s="451"/>
      <c r="AQ75" s="451"/>
      <c r="AR75" s="451"/>
      <c r="AS75" s="452"/>
    </row>
    <row r="76" spans="2:45" ht="18" customHeight="1">
      <c r="B76" s="359" t="s">
        <v>76</v>
      </c>
      <c r="C76" s="359"/>
      <c r="D76" s="359"/>
      <c r="E76" s="359"/>
      <c r="F76" s="359"/>
      <c r="G76" s="359"/>
      <c r="H76" s="359"/>
      <c r="I76" s="359"/>
      <c r="J76" s="83">
        <v>0</v>
      </c>
      <c r="K76" s="83"/>
      <c r="L76" s="83"/>
      <c r="M76" s="83"/>
      <c r="N76" s="83"/>
      <c r="O76" s="83"/>
      <c r="P76" s="83"/>
      <c r="Q76" s="83"/>
      <c r="R76" s="83"/>
      <c r="S76" s="83"/>
      <c r="T76" s="83"/>
      <c r="U76" s="83"/>
      <c r="V76" s="453" t="s">
        <v>77</v>
      </c>
      <c r="W76" s="454" t="s">
        <v>78</v>
      </c>
      <c r="X76" s="455"/>
      <c r="Y76" s="455"/>
      <c r="Z76" s="455"/>
      <c r="AA76" s="455"/>
      <c r="AB76" s="455"/>
      <c r="AC76" s="455"/>
      <c r="AD76" s="455"/>
      <c r="AE76" s="455"/>
      <c r="AF76" s="455"/>
      <c r="AG76" s="455"/>
      <c r="AH76" s="455"/>
      <c r="AI76" s="455"/>
      <c r="AJ76" s="455"/>
      <c r="AK76" s="455"/>
      <c r="AL76" s="455"/>
      <c r="AM76" s="455"/>
      <c r="AN76" s="455"/>
      <c r="AO76" s="455"/>
      <c r="AP76" s="455"/>
      <c r="AQ76" s="455"/>
      <c r="AR76" s="455"/>
      <c r="AS76" s="456"/>
    </row>
    <row r="77" spans="2:45" ht="18" customHeight="1">
      <c r="B77" s="362" t="s">
        <v>79</v>
      </c>
      <c r="C77" s="363"/>
      <c r="D77" s="363"/>
      <c r="E77" s="363"/>
      <c r="F77" s="363"/>
      <c r="G77" s="363"/>
      <c r="H77" s="363"/>
      <c r="I77" s="364"/>
      <c r="J77" s="90"/>
      <c r="K77" s="91"/>
      <c r="L77" s="91"/>
      <c r="M77" s="91"/>
      <c r="N77" s="91"/>
      <c r="O77" s="91"/>
      <c r="P77" s="91"/>
      <c r="Q77" s="91"/>
      <c r="R77" s="91"/>
      <c r="S77" s="91"/>
      <c r="T77" s="91"/>
      <c r="U77" s="92"/>
      <c r="V77" s="457" t="s">
        <v>80</v>
      </c>
      <c r="AS77" s="458"/>
    </row>
    <row r="78" spans="2:45" ht="18" customHeight="1">
      <c r="B78" s="359" t="s">
        <v>81</v>
      </c>
      <c r="C78" s="359"/>
      <c r="D78" s="359"/>
      <c r="E78" s="359"/>
      <c r="F78" s="359"/>
      <c r="G78" s="359"/>
      <c r="H78" s="359"/>
      <c r="I78" s="359"/>
      <c r="J78" s="87"/>
      <c r="K78" s="88"/>
      <c r="L78" s="88"/>
      <c r="M78" s="88"/>
      <c r="N78" s="88"/>
      <c r="O78" s="88"/>
      <c r="P78" s="88"/>
      <c r="Q78" s="88"/>
      <c r="R78" s="88"/>
      <c r="S78" s="88"/>
      <c r="T78" s="88"/>
      <c r="U78" s="89"/>
      <c r="V78" s="459" t="s">
        <v>82</v>
      </c>
      <c r="X78" s="140"/>
      <c r="AS78" s="458"/>
    </row>
    <row r="79" spans="2:45" ht="18" hidden="1" customHeight="1">
      <c r="B79" s="362" t="s">
        <v>83</v>
      </c>
      <c r="C79" s="363"/>
      <c r="D79" s="363"/>
      <c r="E79" s="363"/>
      <c r="F79" s="363"/>
      <c r="G79" s="363"/>
      <c r="H79" s="363"/>
      <c r="I79" s="364"/>
      <c r="J79" s="468"/>
      <c r="K79" s="469"/>
      <c r="L79" s="469"/>
      <c r="M79" s="469"/>
      <c r="N79" s="25" t="s">
        <v>10</v>
      </c>
      <c r="O79" s="470" t="s">
        <v>84</v>
      </c>
      <c r="P79" s="471"/>
      <c r="Q79" s="471"/>
      <c r="R79" s="471"/>
      <c r="S79" s="471"/>
      <c r="T79" s="471"/>
      <c r="U79" s="472"/>
      <c r="V79" s="378" t="s">
        <v>1265</v>
      </c>
      <c r="W79" s="184"/>
      <c r="X79" s="184"/>
      <c r="Y79" s="184"/>
      <c r="Z79" s="184"/>
      <c r="AA79" s="184"/>
      <c r="AB79" s="184"/>
      <c r="AC79" s="184"/>
      <c r="AD79" s="184"/>
      <c r="AE79" s="184"/>
      <c r="AF79" s="184"/>
      <c r="AG79" s="184"/>
      <c r="AH79" s="184"/>
      <c r="AI79" s="184"/>
      <c r="AJ79" s="184"/>
      <c r="AK79" s="184"/>
      <c r="AL79" s="184"/>
      <c r="AM79" s="184"/>
      <c r="AN79" s="184"/>
      <c r="AO79" s="184"/>
      <c r="AP79" s="184"/>
      <c r="AQ79" s="184"/>
      <c r="AR79" s="184"/>
      <c r="AS79" s="369"/>
    </row>
    <row r="80" spans="2:45">
      <c r="B80" s="359" t="s">
        <v>85</v>
      </c>
      <c r="C80" s="359"/>
      <c r="D80" s="359"/>
      <c r="E80" s="359"/>
      <c r="F80" s="359"/>
      <c r="G80" s="359"/>
      <c r="H80" s="359"/>
      <c r="I80" s="359"/>
      <c r="J80" s="84"/>
      <c r="K80" s="85"/>
      <c r="L80" s="85"/>
      <c r="M80" s="85"/>
      <c r="N80" s="85"/>
      <c r="O80" s="85"/>
      <c r="P80" s="85"/>
      <c r="Q80" s="85"/>
      <c r="R80" s="85"/>
      <c r="S80" s="85"/>
      <c r="T80" s="85"/>
      <c r="U80" s="86"/>
      <c r="V80" s="368" t="s">
        <v>86</v>
      </c>
      <c r="W80" s="184"/>
      <c r="X80" s="184"/>
      <c r="Y80" s="184"/>
      <c r="Z80" s="184"/>
      <c r="AA80" s="184"/>
      <c r="AB80" s="184"/>
      <c r="AC80" s="184"/>
      <c r="AD80" s="184"/>
      <c r="AE80" s="184"/>
      <c r="AF80" s="184"/>
      <c r="AG80" s="184"/>
      <c r="AH80" s="184"/>
      <c r="AI80" s="184"/>
      <c r="AJ80" s="184"/>
      <c r="AK80" s="184"/>
      <c r="AL80" s="184"/>
      <c r="AM80" s="184"/>
      <c r="AN80" s="184"/>
      <c r="AO80" s="184"/>
      <c r="AP80" s="184"/>
      <c r="AQ80" s="184"/>
      <c r="AR80" s="184"/>
      <c r="AS80" s="369"/>
    </row>
    <row r="81" spans="2:45" hidden="1">
      <c r="B81" s="362" t="s">
        <v>87</v>
      </c>
      <c r="C81" s="363"/>
      <c r="D81" s="363"/>
      <c r="E81" s="363"/>
      <c r="F81" s="363"/>
      <c r="G81" s="363"/>
      <c r="H81" s="363"/>
      <c r="I81" s="364"/>
      <c r="J81" s="460"/>
      <c r="K81" s="461"/>
      <c r="L81" s="461"/>
      <c r="M81" s="461"/>
      <c r="N81" s="461"/>
      <c r="O81" s="461"/>
      <c r="P81" s="461"/>
      <c r="Q81" s="461"/>
      <c r="R81" s="461"/>
      <c r="S81" s="461"/>
      <c r="T81" s="461"/>
      <c r="U81" s="461"/>
      <c r="V81" s="462" t="s">
        <v>1266</v>
      </c>
      <c r="W81" s="463"/>
      <c r="X81" s="463"/>
      <c r="Y81" s="463"/>
      <c r="Z81" s="463"/>
      <c r="AA81" s="463"/>
      <c r="AB81" s="463"/>
      <c r="AC81" s="463"/>
      <c r="AD81" s="463"/>
      <c r="AE81" s="463"/>
      <c r="AF81" s="463"/>
      <c r="AG81" s="463"/>
      <c r="AH81" s="463"/>
      <c r="AI81" s="463"/>
      <c r="AJ81" s="463"/>
      <c r="AK81" s="463"/>
      <c r="AL81" s="463"/>
      <c r="AM81" s="463"/>
      <c r="AN81" s="463"/>
      <c r="AO81" s="463"/>
      <c r="AP81" s="463"/>
      <c r="AQ81" s="463"/>
      <c r="AR81" s="463"/>
      <c r="AS81" s="464"/>
    </row>
    <row r="90" spans="2:45" hidden="1">
      <c r="B90" s="140" t="s">
        <v>1257</v>
      </c>
      <c r="C90" s="140" t="s">
        <v>1259</v>
      </c>
      <c r="D90" s="140" t="s">
        <v>1258</v>
      </c>
      <c r="E90" s="140" t="s">
        <v>1279</v>
      </c>
    </row>
    <row r="91" spans="2:45" hidden="1">
      <c r="B91" s="140">
        <v>25</v>
      </c>
      <c r="C91" s="140">
        <v>1</v>
      </c>
      <c r="D91" s="140">
        <v>1</v>
      </c>
      <c r="E91" s="140">
        <v>0</v>
      </c>
    </row>
    <row r="92" spans="2:45" hidden="1">
      <c r="B92" s="140">
        <v>26</v>
      </c>
      <c r="C92" s="140">
        <v>2</v>
      </c>
      <c r="D92" s="140">
        <v>2</v>
      </c>
      <c r="E92" s="140">
        <v>1</v>
      </c>
    </row>
    <row r="93" spans="2:45" hidden="1">
      <c r="B93" s="140">
        <v>27</v>
      </c>
      <c r="C93" s="140">
        <v>3</v>
      </c>
      <c r="D93" s="140">
        <v>3</v>
      </c>
      <c r="E93" s="140">
        <v>2</v>
      </c>
    </row>
    <row r="94" spans="2:45" hidden="1">
      <c r="B94" s="140">
        <v>28</v>
      </c>
      <c r="C94" s="140">
        <v>4</v>
      </c>
      <c r="D94" s="140">
        <v>4</v>
      </c>
      <c r="E94" s="140">
        <v>3</v>
      </c>
    </row>
    <row r="95" spans="2:45" hidden="1">
      <c r="B95" s="140">
        <v>29</v>
      </c>
      <c r="C95" s="140">
        <v>5</v>
      </c>
      <c r="D95" s="140">
        <v>5</v>
      </c>
      <c r="E95" s="140">
        <v>4</v>
      </c>
    </row>
    <row r="96" spans="2:45" hidden="1">
      <c r="B96" s="140">
        <v>30</v>
      </c>
      <c r="C96" s="140">
        <v>6</v>
      </c>
      <c r="D96" s="140">
        <v>6</v>
      </c>
      <c r="E96" s="140">
        <v>5</v>
      </c>
    </row>
    <row r="97" spans="2:5" hidden="1">
      <c r="B97" s="140"/>
      <c r="C97" s="140">
        <v>7</v>
      </c>
      <c r="D97" s="140">
        <v>7</v>
      </c>
      <c r="E97" s="140">
        <v>6</v>
      </c>
    </row>
    <row r="98" spans="2:5" hidden="1">
      <c r="B98" s="140"/>
      <c r="C98" s="140">
        <v>8</v>
      </c>
      <c r="D98" s="140">
        <v>8</v>
      </c>
      <c r="E98" s="140">
        <v>7</v>
      </c>
    </row>
    <row r="99" spans="2:5" hidden="1">
      <c r="B99" s="140"/>
      <c r="C99" s="140">
        <v>9</v>
      </c>
      <c r="D99" s="140">
        <v>9</v>
      </c>
      <c r="E99" s="140">
        <v>8</v>
      </c>
    </row>
    <row r="100" spans="2:5" hidden="1">
      <c r="B100" s="140"/>
      <c r="C100" s="140">
        <v>10</v>
      </c>
      <c r="D100" s="140">
        <v>10</v>
      </c>
      <c r="E100" s="140">
        <v>9</v>
      </c>
    </row>
    <row r="101" spans="2:5" hidden="1">
      <c r="B101" s="140"/>
      <c r="C101" s="140">
        <v>11</v>
      </c>
      <c r="D101" s="140">
        <v>11</v>
      </c>
      <c r="E101" s="140"/>
    </row>
    <row r="102" spans="2:5" hidden="1">
      <c r="B102" s="140"/>
      <c r="C102" s="140">
        <v>12</v>
      </c>
      <c r="D102" s="140">
        <v>12</v>
      </c>
      <c r="E102" s="140"/>
    </row>
    <row r="103" spans="2:5" hidden="1">
      <c r="B103" s="140"/>
      <c r="C103" s="140"/>
      <c r="D103" s="140">
        <v>13</v>
      </c>
      <c r="E103" s="140"/>
    </row>
    <row r="104" spans="2:5" hidden="1">
      <c r="B104" s="140"/>
      <c r="C104" s="140"/>
      <c r="D104" s="140">
        <v>14</v>
      </c>
      <c r="E104" s="140"/>
    </row>
    <row r="105" spans="2:5" hidden="1">
      <c r="B105" s="140"/>
      <c r="C105" s="140"/>
      <c r="D105" s="140">
        <v>15</v>
      </c>
      <c r="E105" s="140"/>
    </row>
    <row r="106" spans="2:5" hidden="1">
      <c r="B106" s="140"/>
      <c r="C106" s="140"/>
      <c r="D106" s="140">
        <v>16</v>
      </c>
      <c r="E106" s="140"/>
    </row>
    <row r="107" spans="2:5" hidden="1">
      <c r="B107" s="140"/>
      <c r="C107" s="140"/>
      <c r="D107" s="140">
        <v>17</v>
      </c>
      <c r="E107" s="140"/>
    </row>
    <row r="108" spans="2:5" hidden="1">
      <c r="B108" s="140"/>
      <c r="C108" s="140"/>
      <c r="D108" s="140">
        <v>18</v>
      </c>
      <c r="E108" s="140"/>
    </row>
    <row r="109" spans="2:5" hidden="1">
      <c r="B109" s="140"/>
      <c r="C109" s="140"/>
      <c r="D109" s="140">
        <v>19</v>
      </c>
      <c r="E109" s="140"/>
    </row>
    <row r="110" spans="2:5" hidden="1">
      <c r="B110" s="140"/>
      <c r="C110" s="140"/>
      <c r="D110" s="140">
        <v>20</v>
      </c>
      <c r="E110" s="140"/>
    </row>
    <row r="111" spans="2:5" hidden="1">
      <c r="B111" s="140"/>
      <c r="C111" s="140"/>
      <c r="D111" s="140">
        <v>21</v>
      </c>
      <c r="E111" s="140"/>
    </row>
    <row r="112" spans="2:5" hidden="1">
      <c r="B112" s="140"/>
      <c r="C112" s="140"/>
      <c r="D112" s="140">
        <v>22</v>
      </c>
      <c r="E112" s="140"/>
    </row>
    <row r="113" spans="2:5" hidden="1">
      <c r="B113" s="140"/>
      <c r="C113" s="140"/>
      <c r="D113" s="140">
        <v>23</v>
      </c>
      <c r="E113" s="140"/>
    </row>
    <row r="114" spans="2:5" hidden="1">
      <c r="B114" s="140"/>
      <c r="C114" s="140"/>
      <c r="D114" s="140">
        <v>24</v>
      </c>
      <c r="E114" s="140"/>
    </row>
    <row r="115" spans="2:5" hidden="1">
      <c r="B115" s="140"/>
      <c r="C115" s="140"/>
      <c r="D115" s="140">
        <v>25</v>
      </c>
      <c r="E115" s="140"/>
    </row>
    <row r="116" spans="2:5" hidden="1">
      <c r="B116" s="140"/>
      <c r="C116" s="140"/>
      <c r="D116" s="140">
        <v>26</v>
      </c>
      <c r="E116" s="140"/>
    </row>
    <row r="117" spans="2:5" hidden="1">
      <c r="B117" s="140"/>
      <c r="C117" s="140"/>
      <c r="D117" s="140">
        <v>27</v>
      </c>
      <c r="E117" s="140"/>
    </row>
    <row r="118" spans="2:5" hidden="1">
      <c r="B118" s="140"/>
      <c r="C118" s="140"/>
      <c r="D118" s="140">
        <v>28</v>
      </c>
      <c r="E118" s="140"/>
    </row>
    <row r="119" spans="2:5" hidden="1">
      <c r="B119" s="140"/>
      <c r="C119" s="140"/>
      <c r="D119" s="140">
        <v>29</v>
      </c>
      <c r="E119" s="140"/>
    </row>
    <row r="120" spans="2:5" hidden="1">
      <c r="B120" s="140"/>
      <c r="C120" s="140"/>
      <c r="D120" s="140">
        <v>30</v>
      </c>
      <c r="E120" s="140"/>
    </row>
    <row r="121" spans="2:5" hidden="1">
      <c r="B121" s="140"/>
      <c r="C121" s="140"/>
      <c r="D121" s="140">
        <v>31</v>
      </c>
      <c r="E121" s="140"/>
    </row>
    <row r="122" spans="2:5">
      <c r="B122" s="140"/>
      <c r="C122" s="140"/>
      <c r="D122" s="140"/>
      <c r="E122" s="140"/>
    </row>
    <row r="123" spans="2:5">
      <c r="B123" s="140"/>
      <c r="C123" s="140"/>
      <c r="D123" s="140"/>
      <c r="E123" s="140"/>
    </row>
    <row r="124" spans="2:5">
      <c r="B124" s="140"/>
      <c r="C124" s="140"/>
      <c r="D124" s="140"/>
      <c r="E124" s="140"/>
    </row>
    <row r="125" spans="2:5">
      <c r="B125" s="140"/>
      <c r="C125" s="140"/>
      <c r="D125" s="140"/>
      <c r="E125" s="140"/>
    </row>
    <row r="126" spans="2:5">
      <c r="B126" s="140"/>
      <c r="C126" s="140"/>
      <c r="D126" s="140"/>
      <c r="E126" s="140"/>
    </row>
    <row r="127" spans="2:5">
      <c r="B127" s="140"/>
      <c r="C127" s="140"/>
      <c r="D127" s="140"/>
      <c r="E127" s="140"/>
    </row>
    <row r="128" spans="2:5">
      <c r="B128" s="140"/>
      <c r="C128" s="140"/>
      <c r="D128" s="140"/>
      <c r="E128" s="140"/>
    </row>
    <row r="129" spans="2:5">
      <c r="B129" s="140"/>
      <c r="C129" s="140"/>
      <c r="D129" s="140"/>
      <c r="E129" s="140"/>
    </row>
    <row r="130" spans="2:5">
      <c r="B130" s="140"/>
      <c r="C130" s="140"/>
      <c r="D130" s="140"/>
      <c r="E130" s="140"/>
    </row>
    <row r="131" spans="2:5">
      <c r="B131" s="140"/>
      <c r="C131" s="140"/>
      <c r="D131" s="140"/>
      <c r="E131" s="140"/>
    </row>
    <row r="132" spans="2:5">
      <c r="B132" s="140"/>
      <c r="C132" s="140"/>
      <c r="D132" s="140"/>
      <c r="E132" s="140"/>
    </row>
    <row r="133" spans="2:5">
      <c r="B133" s="140"/>
      <c r="C133" s="140"/>
      <c r="D133" s="140"/>
      <c r="E133" s="140"/>
    </row>
    <row r="134" spans="2:5">
      <c r="B134" s="140"/>
      <c r="C134" s="140"/>
      <c r="D134" s="140"/>
      <c r="E134" s="140"/>
    </row>
    <row r="135" spans="2:5">
      <c r="B135" s="140"/>
      <c r="C135" s="140"/>
      <c r="D135" s="140"/>
      <c r="E135" s="140"/>
    </row>
    <row r="136" spans="2:5">
      <c r="B136" s="140"/>
      <c r="C136" s="140"/>
      <c r="D136" s="140"/>
      <c r="E136" s="140"/>
    </row>
    <row r="137" spans="2:5">
      <c r="B137" s="140"/>
      <c r="C137" s="140"/>
      <c r="D137" s="140"/>
      <c r="E137" s="140"/>
    </row>
    <row r="138" spans="2:5">
      <c r="B138" s="140"/>
      <c r="C138" s="140"/>
      <c r="D138" s="140"/>
      <c r="E138" s="140"/>
    </row>
    <row r="139" spans="2:5">
      <c r="B139" s="140"/>
      <c r="C139" s="140"/>
      <c r="D139" s="140"/>
      <c r="E139" s="140"/>
    </row>
    <row r="140" spans="2:5">
      <c r="B140" s="140"/>
      <c r="C140" s="140"/>
      <c r="D140" s="140"/>
      <c r="E140" s="140"/>
    </row>
    <row r="141" spans="2:5">
      <c r="B141" s="140"/>
      <c r="C141" s="140"/>
      <c r="D141" s="140"/>
      <c r="E141" s="140"/>
    </row>
    <row r="142" spans="2:5">
      <c r="B142" s="140"/>
      <c r="C142" s="140"/>
      <c r="D142" s="140"/>
      <c r="E142" s="140"/>
    </row>
    <row r="143" spans="2:5">
      <c r="B143" s="140"/>
      <c r="C143" s="140"/>
      <c r="D143" s="140"/>
      <c r="E143" s="140"/>
    </row>
    <row r="144" spans="2:5">
      <c r="B144" s="140"/>
      <c r="C144" s="140"/>
      <c r="D144" s="140"/>
      <c r="E144" s="140"/>
    </row>
    <row r="145" spans="2:5">
      <c r="B145" s="140"/>
      <c r="C145" s="140"/>
      <c r="D145" s="140"/>
      <c r="E145" s="140"/>
    </row>
    <row r="146" spans="2:5">
      <c r="B146" s="140"/>
      <c r="C146" s="140"/>
      <c r="D146" s="140"/>
      <c r="E146" s="140"/>
    </row>
    <row r="147" spans="2:5">
      <c r="B147" s="140"/>
      <c r="C147" s="140"/>
      <c r="D147" s="140"/>
      <c r="E147" s="140"/>
    </row>
    <row r="148" spans="2:5">
      <c r="B148" s="140"/>
      <c r="C148" s="140"/>
      <c r="D148" s="140"/>
      <c r="E148" s="140"/>
    </row>
    <row r="149" spans="2:5">
      <c r="B149" s="140"/>
      <c r="C149" s="140"/>
      <c r="D149" s="140"/>
      <c r="E149" s="140"/>
    </row>
    <row r="150" spans="2:5">
      <c r="B150" s="140"/>
      <c r="C150" s="140"/>
      <c r="D150" s="140"/>
      <c r="E150" s="140"/>
    </row>
    <row r="151" spans="2:5">
      <c r="B151" s="140"/>
      <c r="C151" s="140"/>
      <c r="D151" s="140"/>
      <c r="E151" s="140"/>
    </row>
    <row r="152" spans="2:5">
      <c r="B152" s="140"/>
      <c r="C152" s="140"/>
      <c r="D152" s="140"/>
      <c r="E152" s="140"/>
    </row>
    <row r="153" spans="2:5">
      <c r="B153" s="140"/>
      <c r="C153" s="140"/>
      <c r="D153" s="140"/>
      <c r="E153" s="140"/>
    </row>
    <row r="154" spans="2:5">
      <c r="B154" s="140"/>
      <c r="C154" s="140"/>
      <c r="D154" s="140"/>
      <c r="E154" s="140"/>
    </row>
    <row r="155" spans="2:5">
      <c r="B155" s="140"/>
      <c r="C155" s="140"/>
      <c r="D155" s="140"/>
      <c r="E155" s="140"/>
    </row>
    <row r="156" spans="2:5">
      <c r="B156" s="140"/>
      <c r="C156" s="140"/>
      <c r="D156" s="140"/>
      <c r="E156" s="140"/>
    </row>
    <row r="157" spans="2:5">
      <c r="B157" s="140"/>
      <c r="C157" s="140"/>
      <c r="D157" s="140"/>
      <c r="E157" s="140"/>
    </row>
    <row r="158" spans="2:5">
      <c r="B158" s="140"/>
      <c r="C158" s="140"/>
      <c r="D158" s="140"/>
      <c r="E158" s="140"/>
    </row>
    <row r="159" spans="2:5">
      <c r="B159" s="140"/>
      <c r="C159" s="140"/>
      <c r="D159" s="140"/>
      <c r="E159" s="140"/>
    </row>
    <row r="160" spans="2:5">
      <c r="B160" s="140"/>
      <c r="C160" s="140"/>
      <c r="D160" s="140"/>
      <c r="E160" s="140"/>
    </row>
    <row r="161" spans="2:5">
      <c r="B161" s="140"/>
      <c r="C161" s="140"/>
      <c r="D161" s="140"/>
      <c r="E161" s="140"/>
    </row>
    <row r="162" spans="2:5">
      <c r="B162" s="140"/>
      <c r="C162" s="140"/>
      <c r="D162" s="140"/>
      <c r="E162" s="140"/>
    </row>
    <row r="163" spans="2:5">
      <c r="B163" s="140"/>
      <c r="C163" s="140"/>
      <c r="D163" s="140"/>
      <c r="E163" s="140"/>
    </row>
    <row r="164" spans="2:5">
      <c r="B164" s="140"/>
      <c r="C164" s="140"/>
      <c r="D164" s="140"/>
      <c r="E164" s="140"/>
    </row>
    <row r="165" spans="2:5">
      <c r="B165" s="140"/>
      <c r="C165" s="140"/>
      <c r="D165" s="140"/>
      <c r="E165" s="140"/>
    </row>
    <row r="166" spans="2:5">
      <c r="B166" s="140"/>
      <c r="C166" s="140"/>
      <c r="D166" s="140"/>
      <c r="E166" s="140"/>
    </row>
    <row r="167" spans="2:5">
      <c r="B167" s="140"/>
      <c r="C167" s="140"/>
      <c r="D167" s="140"/>
      <c r="E167" s="140"/>
    </row>
    <row r="168" spans="2:5">
      <c r="B168" s="140"/>
      <c r="C168" s="140"/>
      <c r="D168" s="140"/>
      <c r="E168" s="140"/>
    </row>
    <row r="169" spans="2:5">
      <c r="B169" s="140"/>
      <c r="C169" s="140"/>
      <c r="D169" s="140"/>
      <c r="E169" s="140"/>
    </row>
    <row r="170" spans="2:5">
      <c r="B170" s="140"/>
      <c r="C170" s="140"/>
      <c r="D170" s="140"/>
      <c r="E170" s="140"/>
    </row>
    <row r="171" spans="2:5">
      <c r="B171" s="140"/>
      <c r="C171" s="140"/>
      <c r="D171" s="140"/>
      <c r="E171" s="140"/>
    </row>
    <row r="172" spans="2:5">
      <c r="B172" s="140"/>
      <c r="C172" s="140"/>
      <c r="D172" s="140"/>
      <c r="E172" s="140"/>
    </row>
    <row r="173" spans="2:5">
      <c r="B173" s="140"/>
      <c r="C173" s="140"/>
      <c r="D173" s="140"/>
      <c r="E173" s="140"/>
    </row>
    <row r="174" spans="2:5">
      <c r="B174" s="140"/>
      <c r="C174" s="140"/>
      <c r="D174" s="140"/>
      <c r="E174" s="140"/>
    </row>
    <row r="175" spans="2:5">
      <c r="B175" s="140"/>
      <c r="C175" s="140"/>
      <c r="D175" s="140"/>
      <c r="E175" s="140"/>
    </row>
    <row r="176" spans="2:5">
      <c r="B176" s="140"/>
      <c r="C176" s="140"/>
      <c r="D176" s="140"/>
      <c r="E176" s="140"/>
    </row>
    <row r="177" spans="2:5">
      <c r="B177" s="140"/>
      <c r="C177" s="140"/>
      <c r="D177" s="140"/>
      <c r="E177" s="140"/>
    </row>
    <row r="178" spans="2:5">
      <c r="B178" s="140"/>
      <c r="C178" s="140"/>
      <c r="D178" s="140"/>
      <c r="E178" s="140"/>
    </row>
    <row r="179" spans="2:5">
      <c r="B179" s="140"/>
      <c r="C179" s="140"/>
      <c r="D179" s="140"/>
      <c r="E179" s="140"/>
    </row>
    <row r="180" spans="2:5">
      <c r="B180" s="140"/>
      <c r="C180" s="140"/>
      <c r="D180" s="140"/>
      <c r="E180" s="140"/>
    </row>
    <row r="181" spans="2:5">
      <c r="B181" s="140"/>
      <c r="C181" s="140"/>
      <c r="D181" s="140"/>
      <c r="E181" s="140"/>
    </row>
  </sheetData>
  <sheetProtection algorithmName="SHA-512" hashValue="1wUnJsEIER1vluJLElsWPOEKMac1wob5aIGNifde3YKOVib2+3BzPEuMWICXmVzO4/TSu4IE/f9O6oIVc7urOA==" saltValue="ocVqtSkDAOikf1ZCR8OPOA==" spinCount="100000" sheet="1" formatCells="0"/>
  <sortState xmlns:xlrd2="http://schemas.microsoft.com/office/spreadsheetml/2017/richdata2" ref="AU28:AU40">
    <sortCondition ref="AU28"/>
  </sortState>
  <dataConsolidate/>
  <mergeCells count="82">
    <mergeCell ref="K20:AE20"/>
    <mergeCell ref="K17:AE17"/>
    <mergeCell ref="J19:J24"/>
    <mergeCell ref="Z35:AC35"/>
    <mergeCell ref="AE35:AJ35"/>
    <mergeCell ref="K33:AR33"/>
    <mergeCell ref="R51:V51"/>
    <mergeCell ref="Y57:AK57"/>
    <mergeCell ref="L14:S14"/>
    <mergeCell ref="J15:AS15"/>
    <mergeCell ref="K23:Z23"/>
    <mergeCell ref="AB23:AR23"/>
    <mergeCell ref="AH39:AJ39"/>
    <mergeCell ref="L39:N39"/>
    <mergeCell ref="K27:AS27"/>
    <mergeCell ref="K29:X29"/>
    <mergeCell ref="Z29:AM29"/>
    <mergeCell ref="V32:W32"/>
    <mergeCell ref="R32:S32"/>
    <mergeCell ref="X32:Y32"/>
    <mergeCell ref="Z32:AA32"/>
    <mergeCell ref="T32:U32"/>
    <mergeCell ref="B49:I53"/>
    <mergeCell ref="J73:P73"/>
    <mergeCell ref="Q73:U73"/>
    <mergeCell ref="S39:U39"/>
    <mergeCell ref="K46:T46"/>
    <mergeCell ref="O68:T68"/>
    <mergeCell ref="P61:W61"/>
    <mergeCell ref="P57:W57"/>
    <mergeCell ref="K65:AS65"/>
    <mergeCell ref="Z39:AB39"/>
    <mergeCell ref="AD39:AF39"/>
    <mergeCell ref="K48:AS48"/>
    <mergeCell ref="Z66:AB66"/>
    <mergeCell ref="O71:V71"/>
    <mergeCell ref="L51:P51"/>
    <mergeCell ref="U68:AJ68"/>
    <mergeCell ref="AL39:AN39"/>
    <mergeCell ref="B2:AS2"/>
    <mergeCell ref="B3:AS3"/>
    <mergeCell ref="B4:AS4"/>
    <mergeCell ref="B5:AS5"/>
    <mergeCell ref="C7:X7"/>
    <mergeCell ref="K30:AS31"/>
    <mergeCell ref="P32:Q32"/>
    <mergeCell ref="R12:V12"/>
    <mergeCell ref="AN10:AO10"/>
    <mergeCell ref="AB10:AF10"/>
    <mergeCell ref="AL10:AM10"/>
    <mergeCell ref="L12:P12"/>
    <mergeCell ref="B37:I37"/>
    <mergeCell ref="B38:I38"/>
    <mergeCell ref="K26:AE26"/>
    <mergeCell ref="C8:X8"/>
    <mergeCell ref="C9:X9"/>
    <mergeCell ref="AP10:AQ10"/>
    <mergeCell ref="AR10:AS10"/>
    <mergeCell ref="AJ10:AK10"/>
    <mergeCell ref="AG10:AI10"/>
    <mergeCell ref="B10:I10"/>
    <mergeCell ref="J10:L10"/>
    <mergeCell ref="M10:N10"/>
    <mergeCell ref="O10:P10"/>
    <mergeCell ref="S10:T10"/>
    <mergeCell ref="W10:X10"/>
    <mergeCell ref="J74:P74"/>
    <mergeCell ref="W66:Y66"/>
    <mergeCell ref="B81:I81"/>
    <mergeCell ref="J81:U81"/>
    <mergeCell ref="B76:I76"/>
    <mergeCell ref="J76:U76"/>
    <mergeCell ref="B79:I79"/>
    <mergeCell ref="B80:I80"/>
    <mergeCell ref="J80:U80"/>
    <mergeCell ref="B78:I78"/>
    <mergeCell ref="B77:I77"/>
    <mergeCell ref="J78:U78"/>
    <mergeCell ref="J77:U77"/>
    <mergeCell ref="B75:X75"/>
    <mergeCell ref="Y75:AS75"/>
    <mergeCell ref="Q74:AS74"/>
  </mergeCells>
  <phoneticPr fontId="5"/>
  <conditionalFormatting sqref="J77:U77">
    <cfRule type="expression" dxfId="30" priority="34">
      <formula>$Q$12="■"</formula>
    </cfRule>
  </conditionalFormatting>
  <conditionalFormatting sqref="J66:AS72">
    <cfRule type="expression" dxfId="29" priority="49">
      <formula>$K$51="■"</formula>
    </cfRule>
  </conditionalFormatting>
  <conditionalFormatting sqref="K12 Q12">
    <cfRule type="expression" dxfId="28" priority="13">
      <formula>OR($K$12="■", $Q$12="■")</formula>
    </cfRule>
  </conditionalFormatting>
  <conditionalFormatting sqref="K14 T14">
    <cfRule type="expression" dxfId="27" priority="14">
      <formula>OR($K$14="■", $T$14="■", $AF$14="■")</formula>
    </cfRule>
  </conditionalFormatting>
  <conditionalFormatting sqref="K36">
    <cfRule type="expression" dxfId="26" priority="1">
      <formula>COUNTIF($P$34:$V$35, "■") &gt;= 2</formula>
    </cfRule>
  </conditionalFormatting>
  <conditionalFormatting sqref="K43 X43">
    <cfRule type="expression" dxfId="25" priority="3">
      <formula>OR($K$43="■", $X$43="■")</formula>
    </cfRule>
  </conditionalFormatting>
  <conditionalFormatting sqref="N11">
    <cfRule type="expression" dxfId="24" priority="20">
      <formula>AND($K$12="■", $Q$12="■")</formula>
    </cfRule>
  </conditionalFormatting>
  <conditionalFormatting sqref="N13">
    <cfRule type="expression" dxfId="23" priority="12">
      <formula>COUNTIF($K$14:$AF$14, "■") &gt;= 2</formula>
    </cfRule>
  </conditionalFormatting>
  <conditionalFormatting sqref="O28">
    <cfRule type="expression" dxfId="22" priority="8">
      <formula>AND(LEN($K$29)&gt;0,OR(EXACT($K$29,REPT("-",LEN($K$29))),EXACT($K$29,REPT("_",LEN($K$29)))))</formula>
    </cfRule>
    <cfRule type="expression" dxfId="21" priority="9">
      <formula>AND(LEN($K$29)&gt;0,ISNUMBER($K$29))</formula>
    </cfRule>
  </conditionalFormatting>
  <conditionalFormatting sqref="O68:T68 O71:V71">
    <cfRule type="expression" dxfId="20" priority="45">
      <formula>$K$51="■"</formula>
    </cfRule>
  </conditionalFormatting>
  <conditionalFormatting sqref="P34 V34:V35">
    <cfRule type="expression" dxfId="19" priority="5">
      <formula>OR($P$34="■", $V$34="■", $V$35="■")</formula>
    </cfRule>
  </conditionalFormatting>
  <conditionalFormatting sqref="P42">
    <cfRule type="expression" dxfId="18" priority="4">
      <formula>AND($K$43="■", $X$43="■")</formula>
    </cfRule>
  </conditionalFormatting>
  <conditionalFormatting sqref="P57:W57 Y57:AK57 O10:P10 S10:T10 W10:X10 K17:AE17 K20:AE20 K23:Z23 AB23:AR23 K26:AE26 K29:X29 P32:Q32 T32:U32 X32:Y32 K46:T46">
    <cfRule type="containsBlanks" dxfId="17" priority="23">
      <formula>LEN(TRIM(K10))=0</formula>
    </cfRule>
  </conditionalFormatting>
  <conditionalFormatting sqref="P57:W57 Y57:AK57">
    <cfRule type="expression" dxfId="16" priority="22">
      <formula>$Q$12="■"</formula>
    </cfRule>
  </conditionalFormatting>
  <conditionalFormatting sqref="Z35:AC35 AE35:AJ35">
    <cfRule type="notContainsBlanks" dxfId="15" priority="6">
      <formula>LEN(TRIM(Z35))&gt;0</formula>
    </cfRule>
    <cfRule type="expression" dxfId="14" priority="7">
      <formula>$V$35="■"</formula>
    </cfRule>
  </conditionalFormatting>
  <conditionalFormatting sqref="AF14:AG14">
    <cfRule type="expression" dxfId="13" priority="17">
      <formula>AND(NOT(ISBLANK($J$77)),NOT(ISBLANK($J$81)),$N$79="■")</formula>
    </cfRule>
  </conditionalFormatting>
  <conditionalFormatting sqref="AG10:AI10">
    <cfRule type="expression" dxfId="12" priority="25">
      <formula>AND(AG10&lt;&gt;"選択式", AG10&lt;&gt;"")</formula>
    </cfRule>
  </conditionalFormatting>
  <conditionalFormatting sqref="AG10:AS10">
    <cfRule type="expression" dxfId="11" priority="26">
      <formula>$Q$12="■"</formula>
    </cfRule>
  </conditionalFormatting>
  <conditionalFormatting sqref="AJ10:AS10">
    <cfRule type="notContainsBlanks" dxfId="10" priority="24">
      <formula>LEN(TRIM(AJ10))&gt;0</formula>
    </cfRule>
  </conditionalFormatting>
  <dataValidations count="16">
    <dataValidation type="list" allowBlank="1" showInputMessage="1" showErrorMessage="1" sqref="Q73:U73" xr:uid="{00000000-0002-0000-0000-000000000000}">
      <formula1>"なし,あり"</formula1>
    </dataValidation>
    <dataValidation type="list" allowBlank="1" showInputMessage="1" showErrorMessage="1" sqref="AC39 T14 K51 Q51 P34 X43 K43 AG39 V34:V35 N79 AK39 K12:K14 Q12:Q14 AF14 AL14" xr:uid="{00000000-0002-0000-0000-000001000000}">
      <formula1>"□,■"</formula1>
    </dataValidation>
    <dataValidation type="list" allowBlank="1" showInputMessage="1" showErrorMessage="1" sqref="AG10:AI10" xr:uid="{00000000-0002-0000-0000-000002000000}">
      <formula1>"選択式,vpn,one,cun"</formula1>
    </dataValidation>
    <dataValidation allowBlank="1" showInputMessage="1" showErrorMessage="1" prompt="合計半角128文字以内で入力してください" sqref="Z35:AC35 AE35:AJ35" xr:uid="{00000000-0002-0000-0000-000003000000}"/>
    <dataValidation type="custom" allowBlank="1" showInputMessage="1" showErrorMessage="1" error="全角40文字以内で入力してください" sqref="K17:AE17" xr:uid="{00000000-0002-0000-0000-000004000000}">
      <formula1>AND(LENB(K17)=LEN(K17)*2, LEN(K17)&lt;=40)</formula1>
    </dataValidation>
    <dataValidation type="custom" allowBlank="1" showInputMessage="1" showErrorMessage="1" error="全角50文字以内で入力してください" sqref="K20:AE20" xr:uid="{00000000-0002-0000-0000-000005000000}">
      <formula1>AND(LENB(K20)=LEN(K20)*2, LEN(K20)&lt;=50)</formula1>
    </dataValidation>
    <dataValidation type="custom" allowBlank="1" showInputMessage="1" showErrorMessage="1" error="半角の電話番号形式（ハイフンあり）で入力して下さい" sqref="K23:Z23" xr:uid="{00000000-0002-0000-0000-000006000000}">
      <formula1>AND(LENB($K$23)=LEN($K$23),LEN($K$23)&lt;=13,LEN($K$23)-LEN(SUBSTITUTE($K$23,"-",""))=2)</formula1>
    </dataValidation>
    <dataValidation type="custom" allowBlank="1" showInputMessage="1" showErrorMessage="1" error="半角のメールアドレス形式で入力してください" sqref="AB23:AR23" xr:uid="{00000000-0002-0000-0000-000007000000}">
      <formula1>AND(LENB($AB$23)=LEN($AB$23),LEN($AB$23)&lt;=128,ISNUMBER(SEARCH("@",$AB$23)),ISNUMBER(SEARCH(".",$AB$23)))</formula1>
    </dataValidation>
    <dataValidation type="custom" allowBlank="1" showInputMessage="1" showErrorMessage="1" error="アルファベットや数字も含め全角32文字以内で入力してください" prompt="アルファベットや数字も含め全角32文字以内で入力してください" sqref="K26:AE26" xr:uid="{00000000-0002-0000-0000-000008000000}">
      <formula1>AND(LENB($K$26)=LEN($K$26)*2, LEN($K$26)&lt;=32)</formula1>
    </dataValidation>
    <dataValidation type="list" allowBlank="1" showInputMessage="1" showErrorMessage="1" sqref="AJ10:AS10" xr:uid="{0E59E417-813C-4B18-9868-7B12B8A6979D}">
      <formula1>$E$91:$E$100</formula1>
    </dataValidation>
    <dataValidation type="custom" allowBlank="1" showInputMessage="1" showErrorMessage="1" sqref="K29:X29" xr:uid="{3D8D9640-8C7E-4A8C-A1E9-70882C542182}">
      <formula1>AND(LENB(K29)=LEN(K29),LEN(K29)&gt;=2,LEN(K29)&lt;=13)</formula1>
    </dataValidation>
    <dataValidation type="list" allowBlank="1" showInputMessage="1" showErrorMessage="1" sqref="O10:P10 P32:Q32" xr:uid="{F4865333-4449-43BD-8DBE-7AAE01CECC4E}">
      <formula1>$B$91:$B$96</formula1>
    </dataValidation>
    <dataValidation type="list" allowBlank="1" showInputMessage="1" showErrorMessage="1" sqref="S10:T10 T32:U32" xr:uid="{AD7090BA-829C-45EB-A9A0-D8AF1608D711}">
      <formula1>$C$91:$C$102</formula1>
    </dataValidation>
    <dataValidation type="list" allowBlank="1" showInputMessage="1" showErrorMessage="1" sqref="W10:X10 X32:Y32" xr:uid="{2E2A33E1-437E-4D23-A74F-4310D748A05D}">
      <formula1>$D$91:$D$121</formula1>
    </dataValidation>
    <dataValidation type="custom" allowBlank="1" showInputMessage="1" showErrorMessage="1" sqref="P57:W57" xr:uid="{B8B56353-76EA-4238-A140-CDFAD6FCE717}">
      <formula1>LENB($P$57)=LEN($P$57)</formula1>
    </dataValidation>
    <dataValidation type="custom" allowBlank="1" showInputMessage="1" showErrorMessage="1" sqref="Y57:AK57" xr:uid="{8CA8507E-D2D7-465E-8648-DFE381BC1B9F}">
      <formula1>AND(LENB($Y$57)=LEN($Y$57), ISNUMBER(SEARCH(".",$Y$57)))</formula1>
    </dataValidation>
  </dataValidations>
  <pageMargins left="0.47244094488188981" right="0.39370078740157483" top="0.35433070866141736" bottom="0.39370078740157483" header="0.19685039370078741" footer="0.19685039370078741"/>
  <pageSetup paperSize="9" scale="68" orientation="portrait" r:id="rId1"/>
  <headerFooter alignWithMargins="0">
    <oddFooter>&amp;C&amp;8*Master'sONEサービスお客様個人情報保護方針については、次のURLをご確認ください。 
http://www.mastersone.jp/privacy/index.html&amp;R&amp;7&amp;A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9000000}">
          <x14:formula1>
            <xm:f>リスト!$A$2:$A$7</xm:f>
          </x14:formula1>
          <xm:sqref>K46:T46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058BC-78FC-4452-A8FF-8705FA656A94}">
  <sheetPr codeName="Sheet7"/>
  <dimension ref="A1:L86"/>
  <sheetViews>
    <sheetView view="pageBreakPreview" zoomScaleNormal="100" zoomScaleSheetLayoutView="100" workbookViewId="0"/>
  </sheetViews>
  <sheetFormatPr defaultRowHeight="15.75"/>
  <cols>
    <col min="1" max="1" width="3.25" style="18" customWidth="1"/>
    <col min="2" max="10" width="8.625" style="18" customWidth="1"/>
    <col min="11" max="11" width="7.625" style="18" customWidth="1"/>
    <col min="12" max="12" width="8.625" style="18" customWidth="1"/>
  </cols>
  <sheetData>
    <row r="1" spans="1:11">
      <c r="A1" s="1"/>
      <c r="B1" s="1"/>
      <c r="C1" s="1"/>
      <c r="D1" s="1"/>
      <c r="E1" s="1"/>
      <c r="F1" s="1"/>
      <c r="G1" s="1"/>
      <c r="H1" s="1"/>
      <c r="I1" s="1"/>
      <c r="J1" s="1"/>
      <c r="K1" s="1"/>
    </row>
    <row r="2" spans="1:11">
      <c r="A2" s="1"/>
      <c r="B2" s="41" t="s">
        <v>872</v>
      </c>
      <c r="C2" s="1"/>
      <c r="D2" s="1"/>
      <c r="E2" s="1"/>
      <c r="F2" s="1"/>
      <c r="G2" s="1"/>
      <c r="H2" s="1"/>
      <c r="I2" s="1"/>
      <c r="J2" s="1"/>
      <c r="K2" s="1"/>
    </row>
    <row r="3" spans="1:11">
      <c r="A3" s="1"/>
      <c r="B3" s="1"/>
      <c r="C3" s="1"/>
      <c r="D3" s="1"/>
      <c r="E3" s="1"/>
      <c r="F3" s="1"/>
      <c r="G3" s="1"/>
      <c r="H3" s="1"/>
      <c r="I3" s="1"/>
      <c r="J3" s="1"/>
      <c r="K3" s="1"/>
    </row>
    <row r="4" spans="1:11">
      <c r="A4" s="1"/>
      <c r="B4" s="1" t="s">
        <v>1273</v>
      </c>
      <c r="C4" s="1"/>
      <c r="D4" s="1"/>
      <c r="E4" s="1"/>
      <c r="F4" s="1"/>
      <c r="G4" s="1"/>
      <c r="H4" s="1"/>
      <c r="I4" s="1"/>
      <c r="J4" s="1"/>
      <c r="K4" s="1"/>
    </row>
    <row r="5" spans="1:11">
      <c r="A5" s="1"/>
      <c r="B5" s="1" t="s">
        <v>1030</v>
      </c>
      <c r="C5" s="1"/>
      <c r="D5" s="1"/>
      <c r="E5" s="1"/>
      <c r="F5" s="1"/>
      <c r="G5" s="1"/>
      <c r="H5" s="1"/>
      <c r="I5" s="1"/>
      <c r="J5" s="1"/>
      <c r="K5" s="1"/>
    </row>
    <row r="6" spans="1:11">
      <c r="A6" s="1"/>
      <c r="B6" s="1" t="s">
        <v>1031</v>
      </c>
      <c r="C6" s="1"/>
      <c r="D6" s="1"/>
      <c r="E6" s="1"/>
      <c r="F6" s="1"/>
      <c r="G6" s="1"/>
      <c r="H6" s="1"/>
      <c r="I6" s="1"/>
      <c r="J6" s="1"/>
      <c r="K6" s="1"/>
    </row>
    <row r="7" spans="1:11">
      <c r="A7" s="1"/>
      <c r="B7" s="1" t="s">
        <v>1032</v>
      </c>
      <c r="C7" s="1"/>
      <c r="D7" s="1"/>
      <c r="E7" s="1"/>
      <c r="F7" s="1"/>
      <c r="G7" s="1"/>
      <c r="H7" s="1"/>
      <c r="I7" s="1"/>
      <c r="J7" s="1"/>
      <c r="K7" s="1"/>
    </row>
    <row r="8" spans="1:11">
      <c r="A8" s="1"/>
      <c r="B8" s="1"/>
      <c r="C8" s="1"/>
      <c r="D8" s="1"/>
      <c r="E8" s="1"/>
      <c r="F8" s="1"/>
      <c r="G8" s="1"/>
      <c r="H8" s="1"/>
      <c r="I8" s="1"/>
      <c r="J8" s="1"/>
      <c r="K8" s="1"/>
    </row>
    <row r="9" spans="1:11">
      <c r="A9" s="1"/>
      <c r="B9" s="1" t="s">
        <v>873</v>
      </c>
      <c r="C9" s="1"/>
      <c r="D9" s="1"/>
      <c r="E9" s="1"/>
      <c r="F9" s="1"/>
      <c r="G9" s="1"/>
      <c r="H9" s="1"/>
      <c r="I9" s="1"/>
      <c r="J9" s="1"/>
      <c r="K9" s="1"/>
    </row>
    <row r="10" spans="1:11">
      <c r="A10" s="1"/>
      <c r="B10" s="1" t="s">
        <v>983</v>
      </c>
      <c r="C10" s="1"/>
      <c r="D10" s="1"/>
      <c r="E10" s="1"/>
      <c r="F10" s="1"/>
      <c r="G10" s="1"/>
      <c r="H10" s="1"/>
      <c r="I10" s="1"/>
      <c r="J10" s="1"/>
      <c r="K10" s="1"/>
    </row>
    <row r="11" spans="1:11">
      <c r="A11" s="1"/>
      <c r="B11" s="1" t="s">
        <v>982</v>
      </c>
      <c r="C11" s="1"/>
      <c r="D11" s="1"/>
      <c r="E11" s="1"/>
      <c r="F11" s="1"/>
      <c r="G11" s="1"/>
      <c r="H11" s="1"/>
      <c r="I11" s="1"/>
      <c r="J11" s="1"/>
      <c r="K11" s="1"/>
    </row>
    <row r="12" spans="1:11">
      <c r="A12" s="1"/>
      <c r="B12" s="1"/>
      <c r="C12" s="1"/>
      <c r="D12" s="1"/>
      <c r="E12" s="1"/>
      <c r="F12" s="1"/>
      <c r="G12" s="1"/>
      <c r="H12" s="1"/>
      <c r="I12" s="1"/>
      <c r="J12" s="1"/>
      <c r="K12" s="1"/>
    </row>
    <row r="13" spans="1:11">
      <c r="A13" s="1"/>
      <c r="B13" s="1" t="s">
        <v>874</v>
      </c>
      <c r="C13" s="1"/>
      <c r="D13" s="1"/>
      <c r="E13" s="1"/>
      <c r="F13" s="1"/>
      <c r="G13" s="1"/>
      <c r="H13" s="1"/>
      <c r="I13" s="1"/>
      <c r="J13" s="1"/>
      <c r="K13" s="1"/>
    </row>
    <row r="14" spans="1:11">
      <c r="A14" s="1"/>
      <c r="B14" s="1" t="s">
        <v>984</v>
      </c>
      <c r="C14" s="1"/>
      <c r="D14" s="1"/>
      <c r="E14" s="1"/>
      <c r="F14" s="1"/>
      <c r="G14" s="1"/>
      <c r="H14" s="1"/>
      <c r="I14" s="1"/>
      <c r="J14" s="1"/>
      <c r="K14" s="1"/>
    </row>
    <row r="15" spans="1:11">
      <c r="A15" s="1"/>
      <c r="B15" s="1" t="s">
        <v>985</v>
      </c>
      <c r="C15" s="1"/>
      <c r="D15" s="1"/>
      <c r="E15" s="1"/>
      <c r="F15" s="1"/>
      <c r="G15" s="1"/>
      <c r="H15" s="1"/>
      <c r="I15" s="1"/>
      <c r="J15" s="1"/>
      <c r="K15" s="1"/>
    </row>
    <row r="16" spans="1:11">
      <c r="A16" s="1"/>
      <c r="B16" s="1" t="s">
        <v>986</v>
      </c>
      <c r="C16" s="1"/>
      <c r="D16" s="1"/>
      <c r="E16" s="1"/>
      <c r="F16" s="1"/>
      <c r="G16" s="1"/>
      <c r="H16" s="1"/>
      <c r="I16" s="1"/>
      <c r="J16" s="1"/>
      <c r="K16" s="1"/>
    </row>
    <row r="17" spans="1:11">
      <c r="A17" s="1"/>
      <c r="B17" s="1" t="s">
        <v>988</v>
      </c>
      <c r="C17" s="1"/>
      <c r="D17" s="1"/>
      <c r="E17" s="1"/>
      <c r="F17" s="1"/>
      <c r="G17" s="1"/>
      <c r="H17" s="1"/>
      <c r="I17" s="1"/>
      <c r="J17" s="1"/>
      <c r="K17" s="1"/>
    </row>
    <row r="18" spans="1:11">
      <c r="A18" s="1"/>
      <c r="B18" s="1" t="s">
        <v>987</v>
      </c>
      <c r="C18" s="1"/>
      <c r="D18" s="1"/>
      <c r="E18" s="1"/>
      <c r="F18" s="1"/>
      <c r="G18" s="1"/>
      <c r="H18" s="1"/>
      <c r="I18" s="1"/>
      <c r="J18" s="1"/>
      <c r="K18" s="1"/>
    </row>
    <row r="19" spans="1:11">
      <c r="A19" s="1"/>
      <c r="B19" s="1" t="s">
        <v>989</v>
      </c>
      <c r="C19" s="1"/>
      <c r="D19" s="1"/>
      <c r="E19" s="1"/>
      <c r="F19" s="1"/>
      <c r="G19" s="1"/>
      <c r="H19" s="1"/>
      <c r="I19" s="1"/>
      <c r="J19" s="1"/>
      <c r="K19" s="1"/>
    </row>
    <row r="20" spans="1:11">
      <c r="A20" s="1"/>
      <c r="B20" s="1" t="s">
        <v>990</v>
      </c>
      <c r="C20" s="1"/>
      <c r="D20" s="1"/>
      <c r="E20" s="1"/>
      <c r="F20" s="1"/>
      <c r="G20" s="1"/>
      <c r="H20" s="1"/>
      <c r="I20" s="1"/>
      <c r="J20" s="1"/>
      <c r="K20" s="1"/>
    </row>
    <row r="21" spans="1:11">
      <c r="A21" s="1"/>
      <c r="B21" s="1"/>
      <c r="C21" s="1"/>
      <c r="D21" s="1"/>
      <c r="E21" s="1"/>
      <c r="F21" s="1"/>
      <c r="G21" s="1"/>
      <c r="H21" s="1"/>
      <c r="I21" s="1"/>
      <c r="J21" s="1"/>
      <c r="K21" s="1"/>
    </row>
    <row r="22" spans="1:11">
      <c r="A22" s="1"/>
      <c r="B22" s="1" t="s">
        <v>875</v>
      </c>
      <c r="C22" s="1"/>
      <c r="D22" s="1"/>
      <c r="E22" s="1"/>
      <c r="F22" s="1"/>
      <c r="G22" s="1"/>
      <c r="H22" s="1"/>
      <c r="I22" s="1"/>
      <c r="J22" s="1"/>
      <c r="K22" s="1"/>
    </row>
    <row r="23" spans="1:11">
      <c r="A23" s="1"/>
      <c r="B23" s="1" t="s">
        <v>991</v>
      </c>
      <c r="C23" s="1"/>
      <c r="D23" s="1"/>
      <c r="E23" s="1"/>
      <c r="F23" s="1"/>
      <c r="G23" s="1"/>
      <c r="H23" s="1"/>
      <c r="I23" s="1"/>
      <c r="J23" s="1"/>
      <c r="K23" s="1"/>
    </row>
    <row r="24" spans="1:11">
      <c r="A24" s="1"/>
      <c r="B24" s="1" t="s">
        <v>992</v>
      </c>
      <c r="C24" s="1"/>
      <c r="D24" s="1"/>
      <c r="E24" s="1"/>
      <c r="F24" s="1"/>
      <c r="G24" s="1"/>
      <c r="H24" s="1"/>
      <c r="I24" s="1"/>
      <c r="J24" s="1"/>
      <c r="K24" s="1"/>
    </row>
    <row r="25" spans="1:11">
      <c r="A25" s="1"/>
      <c r="B25" s="1" t="s">
        <v>876</v>
      </c>
      <c r="C25" s="1"/>
      <c r="D25" s="1"/>
      <c r="E25" s="1"/>
      <c r="F25" s="1"/>
      <c r="G25" s="1"/>
      <c r="H25" s="1"/>
      <c r="I25" s="1"/>
      <c r="J25" s="1"/>
      <c r="K25" s="1"/>
    </row>
    <row r="26" spans="1:11">
      <c r="A26" s="1"/>
      <c r="B26" s="1" t="s">
        <v>877</v>
      </c>
      <c r="C26" s="1"/>
      <c r="D26" s="1"/>
      <c r="E26" s="1"/>
      <c r="F26" s="1"/>
      <c r="G26" s="1"/>
      <c r="H26" s="1"/>
      <c r="I26" s="1"/>
      <c r="J26" s="1"/>
      <c r="K26" s="1"/>
    </row>
    <row r="27" spans="1:11">
      <c r="A27" s="1"/>
      <c r="B27" s="1" t="s">
        <v>878</v>
      </c>
      <c r="C27" s="1"/>
      <c r="D27" s="1"/>
      <c r="E27" s="1"/>
      <c r="F27" s="1"/>
      <c r="G27" s="1"/>
      <c r="H27" s="1"/>
      <c r="I27" s="1"/>
      <c r="J27" s="1"/>
      <c r="K27" s="1"/>
    </row>
    <row r="28" spans="1:11">
      <c r="A28" s="1"/>
      <c r="B28" s="1" t="s">
        <v>879</v>
      </c>
      <c r="C28" s="1"/>
      <c r="D28" s="1"/>
      <c r="E28" s="1"/>
      <c r="F28" s="1"/>
      <c r="G28" s="1"/>
      <c r="H28" s="1"/>
      <c r="I28" s="1"/>
      <c r="J28" s="1"/>
      <c r="K28" s="1"/>
    </row>
    <row r="29" spans="1:11">
      <c r="A29" s="1"/>
      <c r="B29" s="1" t="s">
        <v>880</v>
      </c>
      <c r="C29" s="1"/>
      <c r="D29" s="1"/>
      <c r="E29" s="1"/>
      <c r="F29" s="1"/>
      <c r="G29" s="1"/>
      <c r="H29" s="1"/>
      <c r="I29" s="1"/>
      <c r="J29" s="1"/>
      <c r="K29" s="1"/>
    </row>
    <row r="30" spans="1:11">
      <c r="A30" s="1"/>
      <c r="B30" s="1"/>
      <c r="C30" s="1"/>
      <c r="D30" s="1"/>
      <c r="E30" s="1"/>
      <c r="F30" s="1"/>
      <c r="G30" s="1"/>
      <c r="H30" s="1"/>
      <c r="I30" s="1"/>
      <c r="J30" s="1"/>
      <c r="K30" s="1"/>
    </row>
    <row r="31" spans="1:11">
      <c r="A31" s="1"/>
      <c r="B31" s="1" t="s">
        <v>881</v>
      </c>
      <c r="C31" s="1"/>
      <c r="D31" s="1"/>
      <c r="E31" s="1"/>
      <c r="F31" s="1"/>
      <c r="G31" s="1"/>
      <c r="H31" s="1"/>
      <c r="I31" s="1"/>
      <c r="J31" s="1"/>
      <c r="K31" s="1"/>
    </row>
    <row r="32" spans="1:11">
      <c r="A32" s="1"/>
      <c r="B32" s="1" t="s">
        <v>993</v>
      </c>
      <c r="C32" s="1"/>
      <c r="D32" s="1"/>
      <c r="E32" s="1"/>
      <c r="F32" s="1"/>
      <c r="G32" s="1"/>
      <c r="H32" s="1"/>
      <c r="I32" s="1"/>
      <c r="J32" s="1"/>
      <c r="K32" s="1"/>
    </row>
    <row r="33" spans="1:11">
      <c r="A33" s="1"/>
      <c r="B33" s="1" t="s">
        <v>981</v>
      </c>
      <c r="C33" s="1"/>
      <c r="D33" s="1"/>
      <c r="E33" s="1"/>
      <c r="F33" s="1"/>
      <c r="G33" s="1"/>
      <c r="H33" s="1"/>
      <c r="I33" s="1"/>
      <c r="J33" s="1"/>
      <c r="K33" s="1"/>
    </row>
    <row r="34" spans="1:11">
      <c r="A34" s="1"/>
      <c r="B34" s="1" t="s">
        <v>994</v>
      </c>
      <c r="C34" s="1"/>
      <c r="D34" s="1"/>
      <c r="E34" s="1"/>
      <c r="F34" s="1"/>
      <c r="G34" s="1"/>
      <c r="H34" s="1"/>
      <c r="I34" s="1"/>
      <c r="J34" s="1"/>
      <c r="K34" s="1"/>
    </row>
    <row r="35" spans="1:11">
      <c r="A35" s="1"/>
      <c r="B35" s="1"/>
      <c r="C35" s="1"/>
      <c r="D35" s="1"/>
      <c r="E35" s="1"/>
      <c r="F35" s="1"/>
      <c r="G35" s="1"/>
      <c r="H35" s="1"/>
      <c r="I35" s="1"/>
      <c r="J35" s="1"/>
      <c r="K35" s="1"/>
    </row>
    <row r="36" spans="1:11">
      <c r="A36" s="1"/>
      <c r="B36" s="1"/>
      <c r="C36" s="1"/>
      <c r="D36" s="1"/>
      <c r="E36" s="1"/>
      <c r="F36" s="1"/>
      <c r="G36" s="1"/>
      <c r="H36" s="1"/>
      <c r="I36" s="1"/>
      <c r="J36" s="1"/>
      <c r="K36" s="1"/>
    </row>
    <row r="37" spans="1:11">
      <c r="A37" s="1"/>
      <c r="B37" s="1" t="s">
        <v>882</v>
      </c>
      <c r="C37" s="1"/>
      <c r="D37" s="1"/>
      <c r="E37" s="1"/>
      <c r="F37" s="1"/>
      <c r="G37" s="1"/>
      <c r="H37" s="1"/>
      <c r="I37" s="1"/>
      <c r="J37" s="1"/>
      <c r="K37" s="1"/>
    </row>
    <row r="38" spans="1:11">
      <c r="A38" s="1"/>
      <c r="B38" s="1" t="s">
        <v>883</v>
      </c>
      <c r="C38" s="1"/>
      <c r="D38" s="1"/>
      <c r="E38" s="1"/>
      <c r="F38" s="1"/>
      <c r="G38" s="1"/>
      <c r="H38" s="1"/>
      <c r="I38" s="1"/>
      <c r="J38" s="1"/>
      <c r="K38" s="1"/>
    </row>
    <row r="39" spans="1:11">
      <c r="A39" s="1"/>
      <c r="B39" s="1" t="s">
        <v>995</v>
      </c>
      <c r="C39" s="1"/>
      <c r="D39" s="1"/>
      <c r="E39" s="1"/>
      <c r="F39" s="1"/>
      <c r="G39" s="1"/>
      <c r="H39" s="1"/>
      <c r="I39" s="1"/>
      <c r="J39" s="1"/>
      <c r="K39" s="1"/>
    </row>
    <row r="40" spans="1:11">
      <c r="A40" s="1"/>
      <c r="B40" s="1" t="s">
        <v>996</v>
      </c>
      <c r="C40" s="1"/>
      <c r="D40" s="1"/>
      <c r="E40" s="1"/>
      <c r="F40" s="1"/>
      <c r="G40" s="1"/>
      <c r="H40" s="1"/>
      <c r="I40" s="1"/>
      <c r="J40" s="1"/>
      <c r="K40" s="1"/>
    </row>
    <row r="41" spans="1:11">
      <c r="A41" s="1"/>
      <c r="B41" s="1" t="s">
        <v>997</v>
      </c>
      <c r="C41" s="1"/>
      <c r="D41" s="1"/>
      <c r="E41" s="1"/>
      <c r="F41" s="1"/>
      <c r="G41" s="1"/>
      <c r="H41" s="1"/>
      <c r="I41" s="1"/>
      <c r="J41" s="1"/>
      <c r="K41" s="1"/>
    </row>
    <row r="42" spans="1:11">
      <c r="A42" s="1"/>
      <c r="B42" s="1" t="s">
        <v>998</v>
      </c>
      <c r="C42" s="1"/>
      <c r="D42" s="1"/>
      <c r="E42" s="1"/>
      <c r="F42" s="1"/>
      <c r="G42" s="1"/>
      <c r="H42" s="1"/>
      <c r="I42" s="1"/>
      <c r="J42" s="1"/>
      <c r="K42" s="1"/>
    </row>
    <row r="43" spans="1:11">
      <c r="A43" s="1"/>
      <c r="B43" s="1" t="s">
        <v>999</v>
      </c>
      <c r="C43" s="1"/>
      <c r="D43" s="1"/>
      <c r="E43" s="1"/>
      <c r="F43" s="1"/>
      <c r="G43" s="1"/>
      <c r="H43" s="1"/>
      <c r="I43" s="1"/>
      <c r="J43" s="1"/>
      <c r="K43" s="1"/>
    </row>
    <row r="44" spans="1:11">
      <c r="A44" s="1"/>
      <c r="B44" s="1"/>
      <c r="C44" s="1"/>
      <c r="D44" s="1"/>
      <c r="E44" s="1"/>
      <c r="F44" s="1"/>
      <c r="G44" s="1"/>
      <c r="H44" s="1"/>
      <c r="I44" s="1"/>
      <c r="J44" s="1"/>
      <c r="K44" s="1"/>
    </row>
    <row r="45" spans="1:11">
      <c r="A45" s="1"/>
      <c r="B45" s="1" t="s">
        <v>884</v>
      </c>
      <c r="C45" s="1"/>
      <c r="D45" s="1"/>
      <c r="E45" s="1"/>
      <c r="F45" s="1"/>
      <c r="G45" s="1"/>
      <c r="H45" s="1"/>
      <c r="I45" s="1"/>
      <c r="J45" s="1"/>
      <c r="K45" s="1"/>
    </row>
    <row r="46" spans="1:11">
      <c r="A46" s="1"/>
      <c r="B46" s="1" t="s">
        <v>1000</v>
      </c>
      <c r="C46" s="1"/>
      <c r="D46" s="1"/>
      <c r="E46" s="1"/>
      <c r="F46" s="1"/>
      <c r="G46" s="1"/>
      <c r="H46" s="1"/>
      <c r="I46" s="1"/>
      <c r="J46" s="1"/>
      <c r="K46" s="1"/>
    </row>
    <row r="47" spans="1:11">
      <c r="A47" s="1"/>
      <c r="B47" s="1" t="s">
        <v>1001</v>
      </c>
      <c r="C47" s="1"/>
      <c r="D47" s="1"/>
      <c r="E47" s="1"/>
      <c r="F47" s="1"/>
      <c r="G47" s="1"/>
      <c r="H47" s="1"/>
      <c r="I47" s="1"/>
      <c r="J47" s="1"/>
      <c r="K47" s="1"/>
    </row>
    <row r="48" spans="1:11">
      <c r="A48" s="1"/>
      <c r="B48" s="1" t="s">
        <v>1003</v>
      </c>
      <c r="C48" s="1"/>
      <c r="D48" s="1"/>
      <c r="E48" s="1"/>
      <c r="F48" s="1"/>
      <c r="G48" s="1"/>
      <c r="H48" s="1"/>
      <c r="I48" s="1"/>
      <c r="J48" s="1"/>
      <c r="K48" s="1"/>
    </row>
    <row r="49" spans="1:11">
      <c r="A49" s="1"/>
      <c r="B49" s="1" t="s">
        <v>1002</v>
      </c>
      <c r="C49" s="1"/>
      <c r="D49" s="1"/>
      <c r="E49" s="1"/>
      <c r="F49" s="1"/>
      <c r="G49" s="1"/>
      <c r="H49" s="1"/>
      <c r="I49" s="1"/>
      <c r="J49" s="1"/>
      <c r="K49" s="1"/>
    </row>
    <row r="50" spans="1:11">
      <c r="A50" s="1"/>
      <c r="B50" s="1" t="s">
        <v>1004</v>
      </c>
      <c r="C50" s="1"/>
      <c r="D50" s="1"/>
      <c r="E50" s="1"/>
      <c r="F50" s="1"/>
      <c r="G50" s="1"/>
      <c r="H50" s="1"/>
      <c r="I50" s="1"/>
      <c r="J50" s="1"/>
      <c r="K50" s="1"/>
    </row>
    <row r="51" spans="1:11">
      <c r="A51" s="1"/>
      <c r="B51" s="1" t="s">
        <v>1005</v>
      </c>
      <c r="C51" s="1"/>
      <c r="D51" s="1"/>
      <c r="E51" s="1"/>
      <c r="F51" s="1"/>
      <c r="G51" s="1"/>
      <c r="H51" s="1"/>
      <c r="I51" s="1"/>
      <c r="J51" s="1"/>
      <c r="K51" s="1"/>
    </row>
    <row r="52" spans="1:11">
      <c r="A52" s="1"/>
      <c r="B52" s="1" t="s">
        <v>999</v>
      </c>
      <c r="C52" s="1"/>
      <c r="D52" s="1"/>
      <c r="E52" s="1"/>
      <c r="F52" s="1"/>
      <c r="G52" s="1"/>
      <c r="H52" s="1"/>
      <c r="I52" s="1"/>
      <c r="J52" s="1"/>
      <c r="K52" s="1"/>
    </row>
    <row r="53" spans="1:11">
      <c r="A53" s="1"/>
      <c r="B53" s="1" t="s">
        <v>1006</v>
      </c>
      <c r="C53" s="1"/>
      <c r="D53" s="1"/>
      <c r="E53" s="1"/>
      <c r="F53" s="1"/>
      <c r="G53" s="1"/>
      <c r="H53" s="1"/>
      <c r="I53" s="1"/>
      <c r="J53" s="1"/>
      <c r="K53" s="1"/>
    </row>
    <row r="54" spans="1:11">
      <c r="A54" s="1"/>
      <c r="B54" s="1" t="s">
        <v>1007</v>
      </c>
      <c r="C54" s="1"/>
      <c r="D54" s="1"/>
      <c r="E54" s="1"/>
      <c r="F54" s="1"/>
      <c r="G54" s="1"/>
      <c r="H54" s="1"/>
      <c r="I54" s="1"/>
      <c r="J54" s="1"/>
      <c r="K54" s="1"/>
    </row>
    <row r="55" spans="1:11">
      <c r="A55" s="1"/>
      <c r="B55" s="1" t="s">
        <v>1009</v>
      </c>
      <c r="C55" s="1"/>
      <c r="D55" s="1"/>
      <c r="E55" s="1"/>
      <c r="F55" s="1"/>
      <c r="G55" s="1"/>
      <c r="H55" s="1"/>
      <c r="I55" s="1"/>
      <c r="J55" s="1"/>
      <c r="K55" s="1"/>
    </row>
    <row r="56" spans="1:11">
      <c r="A56" s="1"/>
      <c r="B56" s="1" t="s">
        <v>1008</v>
      </c>
      <c r="C56" s="1"/>
      <c r="D56" s="1"/>
      <c r="E56" s="1"/>
      <c r="F56" s="1"/>
      <c r="G56" s="1"/>
      <c r="H56" s="1"/>
      <c r="I56" s="1"/>
      <c r="J56" s="1"/>
      <c r="K56" s="1"/>
    </row>
    <row r="57" spans="1:11">
      <c r="A57" s="1"/>
      <c r="B57" s="1" t="s">
        <v>1011</v>
      </c>
      <c r="C57" s="1"/>
      <c r="D57" s="1"/>
      <c r="E57" s="1"/>
      <c r="F57" s="1"/>
      <c r="G57" s="1"/>
      <c r="H57" s="1"/>
      <c r="I57" s="1"/>
      <c r="J57" s="1"/>
      <c r="K57" s="1"/>
    </row>
    <row r="58" spans="1:11">
      <c r="A58" s="1"/>
      <c r="B58" s="1" t="s">
        <v>1010</v>
      </c>
      <c r="C58" s="1"/>
      <c r="D58" s="1"/>
      <c r="E58" s="1"/>
      <c r="F58" s="1"/>
      <c r="G58" s="1"/>
      <c r="H58" s="1"/>
      <c r="I58" s="1"/>
      <c r="J58" s="1"/>
      <c r="K58" s="1"/>
    </row>
    <row r="59" spans="1:11">
      <c r="A59" s="1"/>
      <c r="B59" s="1" t="s">
        <v>1012</v>
      </c>
      <c r="C59" s="1"/>
      <c r="D59" s="1"/>
      <c r="E59" s="1"/>
      <c r="F59" s="1"/>
      <c r="G59" s="1"/>
      <c r="H59" s="1"/>
      <c r="I59" s="1"/>
      <c r="J59" s="1"/>
      <c r="K59" s="1"/>
    </row>
    <row r="60" spans="1:11">
      <c r="A60" s="1"/>
      <c r="B60" s="1" t="s">
        <v>1013</v>
      </c>
      <c r="C60" s="1"/>
      <c r="D60" s="1"/>
      <c r="E60" s="1"/>
      <c r="F60" s="1"/>
      <c r="G60" s="1"/>
      <c r="H60" s="1"/>
      <c r="I60" s="1"/>
      <c r="J60" s="1"/>
      <c r="K60" s="1"/>
    </row>
    <row r="61" spans="1:11">
      <c r="A61" s="1"/>
      <c r="B61" s="1" t="s">
        <v>885</v>
      </c>
      <c r="C61" s="1"/>
      <c r="D61" s="1"/>
      <c r="E61" s="1"/>
      <c r="F61" s="1"/>
      <c r="G61" s="1"/>
      <c r="H61" s="1"/>
      <c r="I61" s="1"/>
      <c r="J61" s="1"/>
      <c r="K61" s="1"/>
    </row>
    <row r="62" spans="1:11">
      <c r="A62" s="1"/>
      <c r="B62" s="1" t="s">
        <v>886</v>
      </c>
      <c r="C62" s="1"/>
      <c r="D62" s="1"/>
      <c r="E62" s="1"/>
      <c r="F62" s="1"/>
      <c r="G62" s="1"/>
      <c r="H62" s="1"/>
      <c r="I62" s="1"/>
      <c r="J62" s="1"/>
      <c r="K62" s="1"/>
    </row>
    <row r="63" spans="1:11">
      <c r="A63" s="1"/>
      <c r="B63" s="1" t="s">
        <v>887</v>
      </c>
      <c r="C63" s="1"/>
      <c r="D63" s="1"/>
      <c r="E63" s="1"/>
      <c r="F63" s="1"/>
      <c r="G63" s="1"/>
      <c r="H63" s="1"/>
      <c r="I63" s="1"/>
      <c r="J63" s="1"/>
      <c r="K63" s="1"/>
    </row>
    <row r="64" spans="1:11">
      <c r="A64" s="1"/>
      <c r="B64" s="1" t="s">
        <v>1014</v>
      </c>
      <c r="C64" s="1"/>
      <c r="D64" s="1"/>
      <c r="E64" s="1"/>
      <c r="F64" s="1"/>
      <c r="G64" s="1"/>
      <c r="H64" s="1"/>
      <c r="I64" s="1"/>
      <c r="J64" s="1"/>
      <c r="K64" s="1"/>
    </row>
    <row r="65" spans="1:11">
      <c r="A65" s="1"/>
      <c r="B65" s="1"/>
      <c r="C65" s="1"/>
      <c r="D65" s="1"/>
      <c r="E65" s="1"/>
      <c r="F65" s="1"/>
      <c r="G65" s="1"/>
      <c r="H65" s="1"/>
      <c r="I65" s="1"/>
      <c r="J65" s="1"/>
      <c r="K65" s="1"/>
    </row>
    <row r="66" spans="1:11">
      <c r="A66" s="1"/>
      <c r="B66" s="1" t="s">
        <v>888</v>
      </c>
      <c r="C66" s="1"/>
      <c r="D66" s="1"/>
      <c r="E66" s="1"/>
      <c r="F66" s="1"/>
      <c r="G66" s="1"/>
      <c r="H66" s="1"/>
      <c r="I66" s="1"/>
      <c r="J66" s="1"/>
      <c r="K66" s="1"/>
    </row>
    <row r="67" spans="1:11">
      <c r="A67" s="1"/>
      <c r="B67" s="1" t="s">
        <v>1015</v>
      </c>
      <c r="C67" s="1"/>
      <c r="D67" s="1"/>
      <c r="E67" s="1"/>
      <c r="F67" s="1"/>
      <c r="G67" s="1"/>
      <c r="H67" s="1"/>
      <c r="I67" s="1"/>
      <c r="J67" s="1"/>
      <c r="K67" s="1"/>
    </row>
    <row r="68" spans="1:11">
      <c r="A68" s="1"/>
      <c r="B68" s="1" t="s">
        <v>1017</v>
      </c>
      <c r="C68" s="1"/>
      <c r="D68" s="1"/>
      <c r="E68" s="1"/>
      <c r="F68" s="1"/>
      <c r="G68" s="1"/>
      <c r="H68" s="1"/>
      <c r="I68" s="1"/>
      <c r="J68" s="1"/>
      <c r="K68" s="1"/>
    </row>
    <row r="69" spans="1:11">
      <c r="A69" s="1"/>
      <c r="B69" s="1" t="s">
        <v>1016</v>
      </c>
      <c r="C69" s="1"/>
      <c r="D69" s="1"/>
      <c r="E69" s="1"/>
      <c r="F69" s="1"/>
      <c r="G69" s="1"/>
      <c r="H69" s="1"/>
      <c r="I69" s="1"/>
      <c r="J69" s="1"/>
      <c r="K69" s="1"/>
    </row>
    <row r="70" spans="1:11">
      <c r="A70" s="1"/>
      <c r="B70" s="1" t="s">
        <v>889</v>
      </c>
      <c r="C70" s="1"/>
      <c r="D70" s="1"/>
      <c r="E70" s="1"/>
      <c r="F70" s="1"/>
      <c r="G70" s="1"/>
      <c r="H70" s="1"/>
      <c r="I70" s="1"/>
      <c r="J70" s="1"/>
      <c r="K70" s="1"/>
    </row>
    <row r="71" spans="1:11">
      <c r="A71" s="1"/>
      <c r="B71" s="1" t="s">
        <v>1018</v>
      </c>
      <c r="C71" s="1"/>
      <c r="D71" s="1"/>
      <c r="E71" s="1"/>
      <c r="F71" s="1"/>
      <c r="G71" s="1"/>
      <c r="H71" s="1"/>
      <c r="I71" s="1"/>
      <c r="J71" s="1"/>
      <c r="K71" s="1"/>
    </row>
    <row r="72" spans="1:11">
      <c r="A72" s="1"/>
      <c r="B72" s="1" t="s">
        <v>1020</v>
      </c>
      <c r="C72" s="1"/>
      <c r="D72" s="1"/>
      <c r="E72" s="1"/>
      <c r="F72" s="1"/>
      <c r="G72" s="1"/>
      <c r="H72" s="1"/>
      <c r="I72" s="1"/>
      <c r="J72" s="1"/>
      <c r="K72" s="1"/>
    </row>
    <row r="73" spans="1:11">
      <c r="A73" s="1"/>
      <c r="B73" s="1" t="s">
        <v>1019</v>
      </c>
      <c r="C73" s="1"/>
      <c r="D73" s="1"/>
      <c r="E73" s="1"/>
      <c r="F73" s="1"/>
      <c r="G73" s="1"/>
      <c r="H73" s="1"/>
      <c r="I73" s="1"/>
      <c r="J73" s="1"/>
      <c r="K73" s="1"/>
    </row>
    <row r="74" spans="1:11">
      <c r="A74" s="1"/>
      <c r="B74" s="1" t="s">
        <v>1021</v>
      </c>
      <c r="C74" s="1"/>
      <c r="D74" s="1"/>
      <c r="E74" s="1"/>
      <c r="F74" s="1"/>
      <c r="G74" s="1"/>
      <c r="H74" s="1"/>
      <c r="I74" s="1"/>
      <c r="J74" s="1"/>
      <c r="K74" s="1"/>
    </row>
    <row r="75" spans="1:11">
      <c r="A75" s="1"/>
      <c r="B75" s="1" t="s">
        <v>1022</v>
      </c>
      <c r="C75" s="1"/>
      <c r="D75" s="1"/>
      <c r="E75" s="1"/>
      <c r="F75" s="1"/>
      <c r="G75" s="1"/>
      <c r="H75" s="1"/>
      <c r="I75" s="1"/>
      <c r="J75" s="1"/>
      <c r="K75" s="1"/>
    </row>
    <row r="76" spans="1:11">
      <c r="A76" s="1"/>
      <c r="B76" s="1" t="s">
        <v>1024</v>
      </c>
      <c r="C76" s="1"/>
      <c r="D76" s="1"/>
      <c r="E76" s="1"/>
      <c r="F76" s="1"/>
      <c r="G76" s="1"/>
      <c r="H76" s="1"/>
      <c r="I76" s="1"/>
      <c r="J76" s="1"/>
      <c r="K76" s="1"/>
    </row>
    <row r="77" spans="1:11">
      <c r="A77" s="1"/>
      <c r="B77" s="1" t="s">
        <v>1023</v>
      </c>
      <c r="C77" s="1"/>
      <c r="D77" s="1"/>
      <c r="E77" s="1"/>
      <c r="F77" s="1"/>
      <c r="G77" s="1"/>
      <c r="H77" s="1"/>
      <c r="I77" s="1"/>
      <c r="J77" s="1"/>
      <c r="K77" s="1"/>
    </row>
    <row r="78" spans="1:11">
      <c r="A78" s="1"/>
      <c r="B78" s="1"/>
      <c r="C78" s="1"/>
      <c r="D78" s="1"/>
      <c r="E78" s="1"/>
      <c r="F78" s="1"/>
      <c r="G78" s="1"/>
      <c r="H78" s="1"/>
      <c r="I78" s="1"/>
      <c r="J78" s="1"/>
      <c r="K78" s="1"/>
    </row>
    <row r="79" spans="1:11">
      <c r="A79" s="1"/>
      <c r="B79" s="1" t="s">
        <v>890</v>
      </c>
      <c r="C79" s="1"/>
      <c r="D79" s="1"/>
      <c r="E79" s="1"/>
      <c r="F79" s="1"/>
      <c r="G79" s="1"/>
      <c r="H79" s="1"/>
      <c r="I79" s="1"/>
      <c r="J79" s="1"/>
      <c r="K79" s="1"/>
    </row>
    <row r="80" spans="1:11">
      <c r="A80" s="1"/>
      <c r="B80" s="1" t="s">
        <v>1025</v>
      </c>
      <c r="C80" s="1"/>
      <c r="D80" s="1"/>
      <c r="E80" s="1"/>
      <c r="F80" s="1"/>
      <c r="G80" s="1"/>
      <c r="H80" s="1"/>
      <c r="I80" s="1"/>
      <c r="J80" s="1"/>
      <c r="K80" s="1"/>
    </row>
    <row r="81" spans="1:11">
      <c r="A81" s="1"/>
      <c r="B81" s="1" t="s">
        <v>985</v>
      </c>
      <c r="C81" s="1"/>
      <c r="D81" s="1"/>
      <c r="E81" s="1"/>
      <c r="F81" s="1"/>
      <c r="G81" s="1"/>
      <c r="H81" s="1"/>
      <c r="I81" s="1"/>
      <c r="J81" s="1"/>
      <c r="K81" s="1"/>
    </row>
    <row r="82" spans="1:11">
      <c r="A82" s="1"/>
      <c r="B82" s="1" t="s">
        <v>1026</v>
      </c>
      <c r="C82" s="1"/>
      <c r="D82" s="1"/>
      <c r="E82" s="1"/>
      <c r="F82" s="1"/>
      <c r="G82" s="1"/>
      <c r="H82" s="1"/>
      <c r="I82" s="1"/>
      <c r="J82" s="1"/>
      <c r="K82" s="1"/>
    </row>
    <row r="83" spans="1:11">
      <c r="A83" s="1"/>
      <c r="B83" s="1" t="s">
        <v>1027</v>
      </c>
      <c r="C83" s="1"/>
      <c r="D83" s="1"/>
      <c r="E83" s="1"/>
      <c r="F83" s="1"/>
      <c r="G83" s="1"/>
      <c r="H83" s="1"/>
      <c r="I83" s="1"/>
      <c r="J83" s="1"/>
      <c r="K83" s="1"/>
    </row>
    <row r="84" spans="1:11">
      <c r="A84" s="1"/>
      <c r="B84" s="1" t="s">
        <v>1028</v>
      </c>
      <c r="C84" s="1"/>
      <c r="D84" s="1"/>
      <c r="E84" s="1"/>
      <c r="F84" s="1"/>
      <c r="G84" s="1"/>
      <c r="H84" s="1"/>
      <c r="I84" s="1"/>
      <c r="J84" s="1"/>
      <c r="K84" s="1"/>
    </row>
    <row r="85" spans="1:11">
      <c r="A85" s="1"/>
      <c r="B85" s="1" t="s">
        <v>1029</v>
      </c>
      <c r="C85" s="1"/>
      <c r="D85" s="1"/>
      <c r="E85" s="1"/>
      <c r="F85" s="1"/>
      <c r="G85" s="1"/>
      <c r="H85" s="1"/>
      <c r="I85" s="1"/>
      <c r="J85" s="1"/>
      <c r="K85" s="1"/>
    </row>
    <row r="86" spans="1:11">
      <c r="A86" s="1"/>
      <c r="B86" s="1"/>
      <c r="C86" s="1"/>
      <c r="D86" s="1"/>
      <c r="E86" s="1"/>
      <c r="F86" s="1"/>
      <c r="G86" s="1"/>
      <c r="H86" s="1"/>
      <c r="I86" s="1"/>
      <c r="J86" s="1"/>
      <c r="K86" s="1"/>
    </row>
  </sheetData>
  <sheetProtection algorithmName="SHA-512" hashValue="OvS8UCZbI6qLVSzdrvFLnvd3FRMiZC0L/XGLrxjdVsYeSEGgZMr5VSbC+bCdz1pU3qnQTmqRyHywarIPohfzUQ==" saltValue="/fUWnFioKDWXwRBUA8aVjw==" spinCount="100000" sheet="1" objects="1" scenarios="1"/>
  <phoneticPr fontId="5"/>
  <pageMargins left="0.7" right="0.7" top="0.75" bottom="0.75" header="0.3" footer="0.3"/>
  <pageSetup paperSize="9" scale="89" orientation="portrait" r:id="rId1"/>
  <rowBreaks count="1" manualBreakCount="1">
    <brk id="52" max="1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0" tint="-0.499984740745262"/>
  </sheetPr>
  <dimension ref="A1:F57"/>
  <sheetViews>
    <sheetView topLeftCell="A25" workbookViewId="0">
      <selection activeCell="D54" sqref="D54"/>
    </sheetView>
  </sheetViews>
  <sheetFormatPr defaultColWidth="8.875" defaultRowHeight="15.75"/>
  <cols>
    <col min="1" max="1" width="6.875" style="18" customWidth="1"/>
    <col min="2" max="2" width="17.375" style="18" customWidth="1"/>
    <col min="3" max="3" width="6.5" style="18" customWidth="1"/>
    <col min="4" max="4" width="65.5" style="18" bestFit="1" customWidth="1"/>
    <col min="5" max="5" width="55.625" style="18" bestFit="1" customWidth="1"/>
    <col min="6" max="16384" width="8.875" style="18"/>
  </cols>
  <sheetData>
    <row r="1" spans="1:6">
      <c r="A1" s="18" t="s">
        <v>891</v>
      </c>
    </row>
    <row r="2" spans="1:6">
      <c r="A2" s="26" t="s">
        <v>892</v>
      </c>
      <c r="B2" s="26" t="s">
        <v>893</v>
      </c>
      <c r="C2" s="26" t="s">
        <v>894</v>
      </c>
      <c r="D2" s="26" t="s">
        <v>895</v>
      </c>
      <c r="E2" s="26" t="s">
        <v>896</v>
      </c>
      <c r="F2" s="26" t="s">
        <v>897</v>
      </c>
    </row>
    <row r="3" spans="1:6">
      <c r="A3" s="26">
        <v>1</v>
      </c>
      <c r="B3" s="26" t="s">
        <v>898</v>
      </c>
      <c r="C3" s="26">
        <v>1</v>
      </c>
      <c r="D3" s="26" t="s">
        <v>899</v>
      </c>
      <c r="E3" s="26" t="s">
        <v>900</v>
      </c>
      <c r="F3" s="26"/>
    </row>
    <row r="4" spans="1:6">
      <c r="A4" s="26"/>
      <c r="B4" s="26"/>
      <c r="C4" s="26">
        <v>2</v>
      </c>
      <c r="D4" s="26" t="s">
        <v>901</v>
      </c>
      <c r="E4" s="26" t="s">
        <v>902</v>
      </c>
      <c r="F4" s="26"/>
    </row>
    <row r="5" spans="1:6">
      <c r="A5" s="26"/>
      <c r="B5" s="26"/>
      <c r="C5" s="26">
        <v>3</v>
      </c>
      <c r="D5" s="26" t="s">
        <v>903</v>
      </c>
      <c r="E5" s="26" t="s">
        <v>904</v>
      </c>
      <c r="F5" s="26"/>
    </row>
    <row r="6" spans="1:6">
      <c r="A6" s="26"/>
      <c r="B6" s="26"/>
      <c r="C6" s="26">
        <v>4</v>
      </c>
      <c r="D6" s="26" t="s">
        <v>905</v>
      </c>
      <c r="E6" s="26" t="s">
        <v>906</v>
      </c>
      <c r="F6" s="26"/>
    </row>
    <row r="7" spans="1:6">
      <c r="A7" s="26">
        <v>2</v>
      </c>
      <c r="B7" s="26" t="s">
        <v>907</v>
      </c>
      <c r="C7" s="26">
        <v>1</v>
      </c>
      <c r="D7" s="26" t="s">
        <v>908</v>
      </c>
      <c r="E7" s="26" t="s">
        <v>900</v>
      </c>
      <c r="F7" s="26"/>
    </row>
    <row r="8" spans="1:6">
      <c r="A8" s="26"/>
      <c r="B8" s="26"/>
      <c r="C8" s="26">
        <v>2</v>
      </c>
      <c r="D8" s="26" t="s">
        <v>909</v>
      </c>
      <c r="E8" s="26" t="s">
        <v>910</v>
      </c>
      <c r="F8" s="26"/>
    </row>
    <row r="9" spans="1:6">
      <c r="A9" s="26">
        <v>3</v>
      </c>
      <c r="B9" s="26" t="s">
        <v>911</v>
      </c>
      <c r="C9" s="26">
        <v>1</v>
      </c>
      <c r="D9" s="26" t="s">
        <v>912</v>
      </c>
      <c r="E9" s="26" t="s">
        <v>913</v>
      </c>
      <c r="F9" s="26"/>
    </row>
    <row r="10" spans="1:6">
      <c r="A10" s="26">
        <v>4</v>
      </c>
      <c r="B10" s="26" t="s">
        <v>914</v>
      </c>
      <c r="C10" s="26">
        <v>1</v>
      </c>
      <c r="D10" s="26" t="s">
        <v>912</v>
      </c>
      <c r="E10" s="26" t="s">
        <v>913</v>
      </c>
      <c r="F10" s="26"/>
    </row>
    <row r="11" spans="1:6">
      <c r="A11" s="26">
        <v>5</v>
      </c>
      <c r="B11" s="26" t="s">
        <v>915</v>
      </c>
      <c r="C11" s="26">
        <v>1</v>
      </c>
      <c r="D11" s="26" t="s">
        <v>899</v>
      </c>
      <c r="E11" s="26" t="s">
        <v>900</v>
      </c>
      <c r="F11" s="26"/>
    </row>
    <row r="12" spans="1:6">
      <c r="A12" s="26"/>
      <c r="B12" s="26"/>
      <c r="C12" s="26">
        <v>2</v>
      </c>
      <c r="D12" s="26" t="s">
        <v>916</v>
      </c>
      <c r="E12" s="26" t="s">
        <v>917</v>
      </c>
      <c r="F12" s="26"/>
    </row>
    <row r="13" spans="1:6">
      <c r="A13" s="26">
        <v>6</v>
      </c>
      <c r="B13" s="26" t="s">
        <v>918</v>
      </c>
      <c r="C13" s="26">
        <v>1</v>
      </c>
      <c r="D13" s="26" t="s">
        <v>899</v>
      </c>
      <c r="E13" s="26" t="s">
        <v>900</v>
      </c>
      <c r="F13" s="26"/>
    </row>
    <row r="14" spans="1:6">
      <c r="A14" s="26"/>
      <c r="B14" s="26"/>
      <c r="C14" s="26">
        <v>2</v>
      </c>
      <c r="D14" s="26" t="s">
        <v>919</v>
      </c>
      <c r="E14" s="26" t="s">
        <v>920</v>
      </c>
      <c r="F14" s="26"/>
    </row>
    <row r="15" spans="1:6">
      <c r="A15" s="26">
        <v>7</v>
      </c>
      <c r="B15" s="26" t="s">
        <v>921</v>
      </c>
      <c r="C15" s="26">
        <v>1</v>
      </c>
      <c r="D15" s="26" t="s">
        <v>899</v>
      </c>
      <c r="E15" s="26" t="s">
        <v>900</v>
      </c>
      <c r="F15" s="26"/>
    </row>
    <row r="16" spans="1:6">
      <c r="A16" s="26"/>
      <c r="B16" s="26"/>
      <c r="C16" s="26">
        <v>2</v>
      </c>
      <c r="D16" s="26" t="s">
        <v>922</v>
      </c>
      <c r="E16" s="26" t="s">
        <v>923</v>
      </c>
      <c r="F16" s="26"/>
    </row>
    <row r="17" spans="1:6">
      <c r="A17" s="26"/>
      <c r="B17" s="26"/>
      <c r="C17" s="26">
        <v>3</v>
      </c>
      <c r="D17" s="26" t="s">
        <v>924</v>
      </c>
      <c r="E17" s="26" t="s">
        <v>925</v>
      </c>
      <c r="F17" s="26" t="s">
        <v>926</v>
      </c>
    </row>
    <row r="18" spans="1:6">
      <c r="A18" s="26">
        <v>8</v>
      </c>
      <c r="B18" s="26" t="s">
        <v>927</v>
      </c>
      <c r="C18" s="26">
        <v>1</v>
      </c>
      <c r="D18" s="26" t="s">
        <v>899</v>
      </c>
      <c r="E18" s="26" t="s">
        <v>900</v>
      </c>
      <c r="F18" s="26"/>
    </row>
    <row r="19" spans="1:6">
      <c r="A19" s="26"/>
      <c r="B19" s="26"/>
      <c r="C19" s="26">
        <v>2</v>
      </c>
      <c r="D19" s="26" t="s">
        <v>922</v>
      </c>
      <c r="E19" s="26" t="s">
        <v>923</v>
      </c>
      <c r="F19" s="26"/>
    </row>
    <row r="20" spans="1:6">
      <c r="A20" s="26"/>
      <c r="B20" s="26"/>
      <c r="C20" s="26">
        <v>3</v>
      </c>
      <c r="D20" s="26" t="s">
        <v>928</v>
      </c>
      <c r="E20" s="26" t="s">
        <v>929</v>
      </c>
      <c r="F20" s="26" t="s">
        <v>930</v>
      </c>
    </row>
    <row r="21" spans="1:6">
      <c r="A21" s="26"/>
      <c r="B21" s="26"/>
      <c r="C21" s="26">
        <v>4</v>
      </c>
      <c r="D21" s="26" t="s">
        <v>931</v>
      </c>
      <c r="E21" s="26" t="s">
        <v>929</v>
      </c>
      <c r="F21" s="26"/>
    </row>
    <row r="22" spans="1:6">
      <c r="A22" s="26">
        <v>9</v>
      </c>
      <c r="B22" s="26" t="s">
        <v>932</v>
      </c>
      <c r="C22" s="26">
        <v>1</v>
      </c>
      <c r="D22" s="26" t="s">
        <v>899</v>
      </c>
      <c r="E22" s="26" t="s">
        <v>900</v>
      </c>
      <c r="F22" s="26"/>
    </row>
    <row r="23" spans="1:6">
      <c r="A23" s="26"/>
      <c r="B23" s="26"/>
      <c r="C23" s="26">
        <v>2</v>
      </c>
      <c r="D23" s="26" t="s">
        <v>933</v>
      </c>
      <c r="E23" s="26" t="s">
        <v>920</v>
      </c>
      <c r="F23" s="26"/>
    </row>
    <row r="24" spans="1:6">
      <c r="A24" s="26">
        <v>10</v>
      </c>
      <c r="B24" s="26" t="s">
        <v>934</v>
      </c>
      <c r="C24" s="26">
        <v>1</v>
      </c>
      <c r="D24" s="26" t="s">
        <v>899</v>
      </c>
      <c r="E24" s="26" t="s">
        <v>900</v>
      </c>
      <c r="F24" s="26"/>
    </row>
    <row r="25" spans="1:6">
      <c r="A25" s="26"/>
      <c r="B25" s="26"/>
      <c r="C25" s="26">
        <v>2</v>
      </c>
      <c r="D25" s="26" t="s">
        <v>935</v>
      </c>
      <c r="E25" s="26" t="s">
        <v>936</v>
      </c>
      <c r="F25" s="26"/>
    </row>
    <row r="26" spans="1:6">
      <c r="A26" s="26"/>
      <c r="B26" s="26"/>
      <c r="C26" s="26">
        <v>3</v>
      </c>
      <c r="D26" s="26" t="s">
        <v>937</v>
      </c>
      <c r="E26" s="26" t="s">
        <v>936</v>
      </c>
      <c r="F26" s="26"/>
    </row>
    <row r="27" spans="1:6">
      <c r="A27" s="26"/>
      <c r="B27" s="26"/>
      <c r="C27" s="26">
        <v>4</v>
      </c>
      <c r="D27" s="26" t="s">
        <v>938</v>
      </c>
      <c r="E27" s="26" t="s">
        <v>936</v>
      </c>
      <c r="F27" s="26"/>
    </row>
    <row r="28" spans="1:6">
      <c r="A28" s="26">
        <v>11</v>
      </c>
      <c r="B28" s="26" t="s">
        <v>939</v>
      </c>
      <c r="C28" s="26">
        <v>1</v>
      </c>
      <c r="D28" s="26" t="s">
        <v>899</v>
      </c>
      <c r="E28" s="26" t="s">
        <v>900</v>
      </c>
      <c r="F28" s="26"/>
    </row>
    <row r="29" spans="1:6">
      <c r="A29" s="26"/>
      <c r="B29" s="26"/>
      <c r="C29" s="26">
        <v>2</v>
      </c>
      <c r="D29" s="26" t="s">
        <v>901</v>
      </c>
      <c r="E29" s="26" t="s">
        <v>902</v>
      </c>
      <c r="F29" s="26"/>
    </row>
    <row r="30" spans="1:6">
      <c r="A30" s="26"/>
      <c r="B30" s="26"/>
      <c r="C30" s="26">
        <v>3</v>
      </c>
      <c r="D30" s="26" t="s">
        <v>903</v>
      </c>
      <c r="E30" s="26" t="s">
        <v>904</v>
      </c>
      <c r="F30" s="26"/>
    </row>
    <row r="31" spans="1:6">
      <c r="A31" s="26"/>
      <c r="B31" s="26"/>
      <c r="C31" s="26">
        <v>4</v>
      </c>
      <c r="D31" s="26" t="s">
        <v>905</v>
      </c>
      <c r="E31" s="26" t="s">
        <v>906</v>
      </c>
      <c r="F31" s="26"/>
    </row>
    <row r="32" spans="1:6">
      <c r="A32" s="26">
        <v>12</v>
      </c>
      <c r="B32" s="26" t="s">
        <v>940</v>
      </c>
      <c r="C32" s="26">
        <v>1</v>
      </c>
      <c r="D32" s="26" t="s">
        <v>912</v>
      </c>
      <c r="E32" s="26" t="s">
        <v>913</v>
      </c>
      <c r="F32" s="26"/>
    </row>
    <row r="33" spans="1:6">
      <c r="A33" s="26"/>
      <c r="B33" s="26"/>
      <c r="C33" s="26">
        <v>2</v>
      </c>
      <c r="D33" s="26" t="s">
        <v>941</v>
      </c>
      <c r="E33" s="26" t="s">
        <v>900</v>
      </c>
      <c r="F33" s="26"/>
    </row>
    <row r="34" spans="1:6">
      <c r="A34" s="26"/>
      <c r="B34" s="26"/>
      <c r="C34" s="26">
        <v>3</v>
      </c>
      <c r="D34" s="26" t="s">
        <v>942</v>
      </c>
      <c r="E34" s="26" t="s">
        <v>929</v>
      </c>
      <c r="F34" s="26" t="s">
        <v>930</v>
      </c>
    </row>
    <row r="35" spans="1:6">
      <c r="A35" s="26"/>
      <c r="B35" s="26"/>
      <c r="C35" s="26">
        <v>4</v>
      </c>
      <c r="D35" s="26" t="s">
        <v>943</v>
      </c>
      <c r="E35" s="26" t="s">
        <v>929</v>
      </c>
      <c r="F35" s="26"/>
    </row>
    <row r="36" spans="1:6">
      <c r="A36" s="26">
        <v>13</v>
      </c>
      <c r="B36" s="26" t="s">
        <v>944</v>
      </c>
      <c r="C36" s="26">
        <v>1</v>
      </c>
      <c r="D36" s="26" t="s">
        <v>912</v>
      </c>
      <c r="E36" s="26" t="s">
        <v>913</v>
      </c>
      <c r="F36" s="26"/>
    </row>
    <row r="37" spans="1:6">
      <c r="A37" s="26">
        <v>14</v>
      </c>
      <c r="B37" s="26" t="s">
        <v>945</v>
      </c>
      <c r="C37" s="26">
        <v>1</v>
      </c>
      <c r="D37" s="26" t="s">
        <v>912</v>
      </c>
      <c r="E37" s="26" t="s">
        <v>913</v>
      </c>
      <c r="F37" s="26"/>
    </row>
    <row r="38" spans="1:6">
      <c r="A38" s="26">
        <v>15</v>
      </c>
      <c r="B38" s="26" t="s">
        <v>946</v>
      </c>
      <c r="C38" s="26">
        <v>1</v>
      </c>
      <c r="D38" s="26" t="s">
        <v>947</v>
      </c>
      <c r="E38" s="26" t="s">
        <v>900</v>
      </c>
      <c r="F38" s="26"/>
    </row>
    <row r="39" spans="1:6">
      <c r="A39" s="27">
        <v>16</v>
      </c>
      <c r="B39" s="27" t="s">
        <v>948</v>
      </c>
      <c r="C39" s="27">
        <v>1</v>
      </c>
      <c r="D39" s="27" t="s">
        <v>912</v>
      </c>
      <c r="E39" s="27" t="s">
        <v>913</v>
      </c>
      <c r="F39" s="27"/>
    </row>
    <row r="40" spans="1:6">
      <c r="A40" s="27">
        <v>17</v>
      </c>
      <c r="B40" s="27" t="s">
        <v>949</v>
      </c>
      <c r="C40" s="27">
        <v>1</v>
      </c>
      <c r="D40" s="27" t="s">
        <v>912</v>
      </c>
      <c r="E40" s="27" t="s">
        <v>913</v>
      </c>
      <c r="F40" s="27"/>
    </row>
    <row r="41" spans="1:6">
      <c r="A41" s="27"/>
      <c r="B41" s="27"/>
      <c r="C41" s="27">
        <v>2</v>
      </c>
      <c r="D41" s="27" t="s">
        <v>950</v>
      </c>
      <c r="E41" s="27" t="s">
        <v>900</v>
      </c>
      <c r="F41" s="27"/>
    </row>
    <row r="42" spans="1:6">
      <c r="A42" s="27"/>
      <c r="B42" s="27"/>
      <c r="C42" s="27">
        <v>3</v>
      </c>
      <c r="D42" s="27" t="s">
        <v>951</v>
      </c>
      <c r="E42" s="27" t="s">
        <v>952</v>
      </c>
      <c r="F42" s="27"/>
    </row>
    <row r="43" spans="1:6">
      <c r="A43" s="27"/>
      <c r="B43" s="27"/>
      <c r="C43" s="27">
        <v>4</v>
      </c>
      <c r="D43" s="27" t="s">
        <v>953</v>
      </c>
      <c r="E43" s="27" t="s">
        <v>954</v>
      </c>
      <c r="F43" s="27"/>
    </row>
    <row r="44" spans="1:6">
      <c r="A44" s="27"/>
      <c r="B44" s="27"/>
      <c r="C44" s="27">
        <v>5</v>
      </c>
      <c r="D44" s="27" t="s">
        <v>955</v>
      </c>
      <c r="E44" s="27" t="s">
        <v>956</v>
      </c>
      <c r="F44" s="27"/>
    </row>
    <row r="45" spans="1:6">
      <c r="A45" s="27"/>
      <c r="B45" s="27"/>
      <c r="C45" s="27">
        <v>6</v>
      </c>
      <c r="D45" s="27" t="s">
        <v>957</v>
      </c>
      <c r="E45" s="27" t="s">
        <v>958</v>
      </c>
      <c r="F45" s="27"/>
    </row>
    <row r="46" spans="1:6">
      <c r="A46" s="27"/>
      <c r="B46" s="27"/>
      <c r="C46" s="27">
        <v>7</v>
      </c>
      <c r="D46" s="27" t="s">
        <v>959</v>
      </c>
      <c r="E46" s="27" t="s">
        <v>960</v>
      </c>
      <c r="F46" s="27" t="s">
        <v>961</v>
      </c>
    </row>
    <row r="47" spans="1:6">
      <c r="A47" s="27">
        <v>18</v>
      </c>
      <c r="B47" s="27" t="s">
        <v>962</v>
      </c>
      <c r="C47" s="27">
        <v>1</v>
      </c>
      <c r="D47" s="27" t="s">
        <v>912</v>
      </c>
      <c r="E47" s="27" t="s">
        <v>913</v>
      </c>
      <c r="F47" s="27"/>
    </row>
    <row r="48" spans="1:6">
      <c r="A48" s="27"/>
      <c r="B48" s="27"/>
      <c r="C48" s="27">
        <v>2</v>
      </c>
      <c r="D48" s="27" t="s">
        <v>963</v>
      </c>
      <c r="E48" s="27" t="s">
        <v>900</v>
      </c>
      <c r="F48" s="27"/>
    </row>
    <row r="49" spans="1:6">
      <c r="A49" s="27"/>
      <c r="B49" s="27"/>
      <c r="C49" s="27">
        <v>3</v>
      </c>
      <c r="D49" s="27" t="s">
        <v>964</v>
      </c>
      <c r="E49" s="27" t="s">
        <v>952</v>
      </c>
      <c r="F49" s="27"/>
    </row>
    <row r="50" spans="1:6">
      <c r="A50" s="26">
        <v>19</v>
      </c>
      <c r="B50" s="26" t="s">
        <v>965</v>
      </c>
      <c r="C50" s="26">
        <v>1</v>
      </c>
      <c r="D50" s="26" t="s">
        <v>899</v>
      </c>
      <c r="E50" s="26" t="s">
        <v>900</v>
      </c>
      <c r="F50" s="26" t="s">
        <v>966</v>
      </c>
    </row>
    <row r="51" spans="1:6">
      <c r="A51" s="26"/>
      <c r="B51" s="26"/>
      <c r="C51" s="26">
        <v>2</v>
      </c>
      <c r="D51" s="26" t="s">
        <v>967</v>
      </c>
      <c r="E51" s="26" t="s">
        <v>968</v>
      </c>
      <c r="F51" s="26"/>
    </row>
    <row r="52" spans="1:6">
      <c r="A52" s="26"/>
      <c r="B52" s="26"/>
      <c r="C52" s="26">
        <v>3</v>
      </c>
      <c r="D52" s="26" t="s">
        <v>969</v>
      </c>
      <c r="E52" s="26" t="s">
        <v>968</v>
      </c>
      <c r="F52" s="26"/>
    </row>
    <row r="53" spans="1:6">
      <c r="A53" s="26"/>
      <c r="B53" s="26"/>
      <c r="C53" s="26">
        <v>4</v>
      </c>
      <c r="D53" s="26" t="s">
        <v>970</v>
      </c>
      <c r="E53" s="26" t="s">
        <v>968</v>
      </c>
      <c r="F53" s="26"/>
    </row>
    <row r="54" spans="1:6">
      <c r="A54" s="26"/>
      <c r="B54" s="26"/>
      <c r="C54" s="26">
        <v>5</v>
      </c>
      <c r="D54" s="26" t="s">
        <v>971</v>
      </c>
      <c r="E54" s="26" t="s">
        <v>972</v>
      </c>
      <c r="F54" s="26"/>
    </row>
    <row r="55" spans="1:6">
      <c r="A55" s="26"/>
      <c r="B55" s="26"/>
      <c r="C55" s="26">
        <v>6</v>
      </c>
      <c r="D55" s="26" t="s">
        <v>973</v>
      </c>
      <c r="E55" s="26" t="s">
        <v>972</v>
      </c>
      <c r="F55" s="26"/>
    </row>
    <row r="56" spans="1:6">
      <c r="A56" s="26">
        <v>20</v>
      </c>
      <c r="B56" s="26" t="s">
        <v>974</v>
      </c>
      <c r="C56" s="26">
        <v>1</v>
      </c>
      <c r="D56" s="26" t="s">
        <v>899</v>
      </c>
      <c r="E56" s="26" t="s">
        <v>975</v>
      </c>
      <c r="F56" s="26"/>
    </row>
    <row r="57" spans="1:6">
      <c r="A57" s="26"/>
      <c r="B57" s="26"/>
      <c r="C57" s="26">
        <v>2</v>
      </c>
      <c r="D57" s="26" t="s">
        <v>976</v>
      </c>
      <c r="E57" s="26" t="s">
        <v>977</v>
      </c>
      <c r="F57" s="26"/>
    </row>
  </sheetData>
  <phoneticPr fontId="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A80"/>
  <sheetViews>
    <sheetView view="pageBreakPreview" zoomScaleNormal="100" zoomScaleSheetLayoutView="100" workbookViewId="0">
      <selection activeCell="O10" sqref="O10:P10"/>
    </sheetView>
  </sheetViews>
  <sheetFormatPr defaultColWidth="9" defaultRowHeight="15.75"/>
  <cols>
    <col min="1" max="9" width="2.5" style="129" customWidth="1"/>
    <col min="10" max="14" width="3" style="129" customWidth="1"/>
    <col min="15" max="15" width="3.625" style="129" customWidth="1"/>
    <col min="16" max="38" width="3" style="129" customWidth="1"/>
    <col min="39" max="45" width="3.375" style="129" customWidth="1"/>
    <col min="46" max="46" width="2.5" style="129" customWidth="1"/>
    <col min="47" max="16384" width="9" style="129"/>
  </cols>
  <sheetData>
    <row r="1" spans="1:53" ht="9" customHeight="1"/>
    <row r="2" spans="1:53" ht="18" customHeight="1">
      <c r="B2" s="130" t="s">
        <v>88</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row>
    <row r="3" spans="1:53" ht="18" customHeight="1">
      <c r="B3" s="130"/>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row>
    <row r="4" spans="1:53" ht="18" customHeight="1">
      <c r="B4" s="130" t="s">
        <v>0</v>
      </c>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row>
    <row r="5" spans="1:53" ht="18" customHeight="1">
      <c r="B5" s="132"/>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c r="AK5" s="133"/>
      <c r="AL5" s="133"/>
      <c r="AM5" s="133"/>
      <c r="AN5" s="133"/>
      <c r="AO5" s="133"/>
      <c r="AP5" s="133"/>
      <c r="AQ5" s="133"/>
      <c r="AR5" s="133"/>
      <c r="AS5" s="133"/>
    </row>
    <row r="6" spans="1:53" s="136" customFormat="1" ht="18" customHeight="1">
      <c r="A6" s="134"/>
      <c r="B6" s="135"/>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row>
    <row r="7" spans="1:53" s="136" customFormat="1" ht="11.25" customHeight="1">
      <c r="A7" s="134"/>
      <c r="B7" s="137"/>
      <c r="C7" s="138" t="s">
        <v>1191</v>
      </c>
      <c r="D7" s="138"/>
      <c r="E7" s="138"/>
      <c r="F7" s="138"/>
      <c r="G7" s="138"/>
      <c r="H7" s="138"/>
      <c r="I7" s="138"/>
      <c r="J7" s="138"/>
      <c r="K7" s="138"/>
      <c r="L7" s="138"/>
      <c r="M7" s="138"/>
      <c r="N7" s="138"/>
      <c r="O7" s="138"/>
      <c r="P7" s="138"/>
      <c r="Q7" s="138"/>
      <c r="R7" s="138"/>
      <c r="S7" s="138"/>
      <c r="T7" s="138"/>
      <c r="U7" s="138"/>
      <c r="V7" s="138"/>
      <c r="W7" s="138"/>
      <c r="X7" s="138"/>
      <c r="Y7" s="139"/>
      <c r="Z7" s="139"/>
      <c r="AA7" s="139"/>
      <c r="AB7" s="139"/>
      <c r="AC7" s="139"/>
      <c r="AD7" s="139"/>
      <c r="AE7" s="139"/>
      <c r="AF7" s="139"/>
      <c r="AG7" s="139"/>
      <c r="AH7" s="139"/>
      <c r="AI7" s="139"/>
      <c r="AJ7" s="139"/>
      <c r="AK7" s="139"/>
      <c r="AL7" s="139"/>
      <c r="AM7" s="139"/>
      <c r="AN7" s="139"/>
      <c r="AO7" s="139"/>
      <c r="AP7" s="139"/>
      <c r="AQ7" s="139"/>
      <c r="AR7" s="139"/>
      <c r="AS7" s="139"/>
    </row>
    <row r="8" spans="1:53" s="136" customFormat="1" ht="11.25" customHeight="1">
      <c r="A8" s="134"/>
      <c r="B8" s="137"/>
      <c r="C8" s="138" t="s">
        <v>1</v>
      </c>
      <c r="D8" s="138"/>
      <c r="E8" s="138"/>
      <c r="F8" s="138"/>
      <c r="G8" s="138"/>
      <c r="H8" s="138"/>
      <c r="I8" s="138"/>
      <c r="J8" s="138"/>
      <c r="K8" s="138"/>
      <c r="L8" s="138"/>
      <c r="M8" s="138"/>
      <c r="N8" s="138"/>
      <c r="O8" s="138"/>
      <c r="P8" s="138"/>
      <c r="Q8" s="138"/>
      <c r="R8" s="138"/>
      <c r="S8" s="138"/>
      <c r="T8" s="138"/>
      <c r="U8" s="138"/>
      <c r="V8" s="138"/>
      <c r="W8" s="138"/>
      <c r="X8" s="138"/>
      <c r="Y8" s="139"/>
      <c r="Z8" s="139"/>
      <c r="AA8" s="139"/>
      <c r="AB8" s="139"/>
      <c r="AC8" s="139"/>
      <c r="AD8" s="139"/>
      <c r="AE8" s="139"/>
      <c r="AF8" s="139"/>
      <c r="AG8" s="139"/>
      <c r="AH8" s="139"/>
      <c r="AI8" s="139"/>
      <c r="AJ8" s="139"/>
      <c r="AK8" s="139"/>
      <c r="AL8" s="139"/>
      <c r="AM8" s="139"/>
      <c r="AN8" s="139"/>
      <c r="AO8" s="139"/>
      <c r="AP8" s="139"/>
      <c r="AQ8" s="139"/>
      <c r="AR8" s="139"/>
      <c r="AS8" s="139"/>
    </row>
    <row r="9" spans="1:53" s="140" customFormat="1" ht="12" customHeight="1" thickBot="1">
      <c r="C9" s="138" t="s">
        <v>2</v>
      </c>
      <c r="D9" s="138"/>
      <c r="E9" s="138"/>
      <c r="F9" s="138"/>
      <c r="G9" s="138"/>
      <c r="H9" s="138"/>
      <c r="I9" s="138"/>
      <c r="J9" s="138"/>
      <c r="K9" s="138"/>
      <c r="L9" s="138"/>
      <c r="M9" s="138"/>
      <c r="N9" s="138"/>
      <c r="O9" s="138"/>
      <c r="P9" s="138"/>
      <c r="Q9" s="138"/>
      <c r="R9" s="138"/>
      <c r="S9" s="138"/>
      <c r="T9" s="138"/>
      <c r="U9" s="138"/>
      <c r="V9" s="138"/>
      <c r="W9" s="138"/>
      <c r="X9" s="138"/>
      <c r="AV9" s="136"/>
      <c r="AW9" s="136"/>
      <c r="AX9" s="136"/>
      <c r="AY9" s="136"/>
      <c r="AZ9" s="136"/>
      <c r="BA9" s="136"/>
    </row>
    <row r="10" spans="1:53" s="141" customFormat="1" ht="18" customHeight="1">
      <c r="B10" s="142"/>
      <c r="C10" s="143"/>
      <c r="D10" s="143"/>
      <c r="E10" s="143"/>
      <c r="F10" s="143"/>
      <c r="G10" s="143"/>
      <c r="H10" s="143"/>
      <c r="I10" s="144" t="s">
        <v>89</v>
      </c>
      <c r="J10" s="145" t="s">
        <v>3</v>
      </c>
      <c r="K10" s="146"/>
      <c r="L10" s="146"/>
      <c r="M10" s="147">
        <v>20</v>
      </c>
      <c r="N10" s="147"/>
      <c r="O10" s="148">
        <v>25</v>
      </c>
      <c r="P10" s="148"/>
      <c r="Q10" s="149" t="s">
        <v>4</v>
      </c>
      <c r="R10" s="149"/>
      <c r="S10" s="148">
        <v>11</v>
      </c>
      <c r="T10" s="148"/>
      <c r="U10" s="149" t="s">
        <v>5</v>
      </c>
      <c r="V10" s="149"/>
      <c r="W10" s="148">
        <v>27</v>
      </c>
      <c r="X10" s="148"/>
      <c r="Y10" s="149" t="s">
        <v>6</v>
      </c>
      <c r="Z10" s="149"/>
      <c r="AA10" s="149"/>
      <c r="AB10" s="150" t="s">
        <v>7</v>
      </c>
      <c r="AC10" s="150"/>
      <c r="AD10" s="150"/>
      <c r="AE10" s="150"/>
      <c r="AF10" s="151"/>
      <c r="AG10" s="152" t="s">
        <v>90</v>
      </c>
      <c r="AH10" s="153"/>
      <c r="AI10" s="154"/>
      <c r="AJ10" s="155">
        <v>0</v>
      </c>
      <c r="AK10" s="155"/>
      <c r="AL10" s="155">
        <v>1</v>
      </c>
      <c r="AM10" s="155"/>
      <c r="AN10" s="155">
        <v>2</v>
      </c>
      <c r="AO10" s="155"/>
      <c r="AP10" s="155">
        <v>3</v>
      </c>
      <c r="AQ10" s="155"/>
      <c r="AR10" s="155">
        <v>4</v>
      </c>
      <c r="AS10" s="156"/>
    </row>
    <row r="11" spans="1:53" s="141" customFormat="1" ht="20.25" customHeight="1">
      <c r="B11" s="157"/>
      <c r="C11" s="158"/>
      <c r="D11" s="158"/>
      <c r="E11" s="158"/>
      <c r="F11" s="158"/>
      <c r="G11" s="158"/>
      <c r="H11" s="158"/>
      <c r="I11" s="159"/>
      <c r="J11" s="160" t="s">
        <v>9</v>
      </c>
      <c r="K11" s="161"/>
      <c r="L11" s="161"/>
      <c r="M11" s="161"/>
      <c r="N11" s="162"/>
      <c r="O11" s="162"/>
      <c r="P11" s="161"/>
      <c r="Q11" s="161"/>
      <c r="R11" s="162"/>
      <c r="S11" s="162"/>
      <c r="T11" s="161"/>
      <c r="U11" s="161"/>
      <c r="V11" s="162"/>
      <c r="W11" s="162"/>
      <c r="X11" s="163"/>
      <c r="Y11" s="163"/>
      <c r="Z11" s="163"/>
      <c r="AA11" s="163"/>
      <c r="AB11" s="163"/>
      <c r="AC11" s="164"/>
      <c r="AD11" s="164"/>
      <c r="AE11" s="164"/>
      <c r="AF11" s="164"/>
      <c r="AG11" s="134"/>
      <c r="AH11" s="134"/>
      <c r="AI11" s="134"/>
      <c r="AJ11" s="165"/>
      <c r="AK11" s="165"/>
      <c r="AL11" s="165"/>
      <c r="AM11" s="165"/>
      <c r="AN11" s="165"/>
      <c r="AO11" s="165"/>
      <c r="AP11" s="165"/>
      <c r="AQ11" s="165"/>
      <c r="AR11" s="165"/>
      <c r="AS11" s="166"/>
    </row>
    <row r="12" spans="1:53" s="141" customFormat="1" ht="18" customHeight="1">
      <c r="B12" s="157"/>
      <c r="C12" s="158"/>
      <c r="D12" s="158"/>
      <c r="E12" s="158"/>
      <c r="F12" s="158"/>
      <c r="G12" s="158"/>
      <c r="H12" s="158"/>
      <c r="I12" s="159"/>
      <c r="J12" s="167"/>
      <c r="K12" s="168" t="s">
        <v>43</v>
      </c>
      <c r="L12" s="169" t="s">
        <v>11</v>
      </c>
      <c r="M12" s="169"/>
      <c r="N12" s="169"/>
      <c r="O12" s="170"/>
      <c r="P12" s="170"/>
      <c r="Q12" s="171" t="s">
        <v>10</v>
      </c>
      <c r="R12" s="169" t="s">
        <v>12</v>
      </c>
      <c r="S12" s="169"/>
      <c r="T12" s="169"/>
      <c r="U12" s="170"/>
      <c r="V12" s="170"/>
      <c r="W12" s="172"/>
      <c r="X12" s="173"/>
      <c r="Y12" s="173"/>
      <c r="Z12" s="173"/>
      <c r="AA12" s="173"/>
      <c r="AB12" s="173"/>
      <c r="AC12" s="174"/>
      <c r="AD12" s="174"/>
      <c r="AE12" s="174"/>
      <c r="AF12" s="174"/>
      <c r="AG12" s="175"/>
      <c r="AH12" s="175"/>
      <c r="AI12" s="175"/>
      <c r="AJ12" s="176"/>
      <c r="AK12" s="176"/>
      <c r="AL12" s="176"/>
      <c r="AM12" s="176"/>
      <c r="AN12" s="176"/>
      <c r="AO12" s="176"/>
      <c r="AP12" s="176"/>
      <c r="AQ12" s="176"/>
      <c r="AR12" s="176"/>
      <c r="AS12" s="177"/>
    </row>
    <row r="13" spans="1:53" s="141" customFormat="1" ht="20.25" customHeight="1">
      <c r="B13" s="178"/>
      <c r="C13" s="179"/>
      <c r="D13" s="179"/>
      <c r="E13" s="179"/>
      <c r="F13" s="179"/>
      <c r="G13" s="179"/>
      <c r="H13" s="179"/>
      <c r="I13" s="180"/>
      <c r="J13" s="160" t="s">
        <v>13</v>
      </c>
      <c r="K13" s="161"/>
      <c r="L13" s="161"/>
      <c r="M13" s="161"/>
      <c r="N13" s="162"/>
      <c r="O13" s="162"/>
      <c r="P13" s="161"/>
      <c r="Q13" s="161"/>
      <c r="R13" s="162"/>
      <c r="S13" s="162"/>
      <c r="T13" s="161"/>
      <c r="U13" s="161"/>
      <c r="V13" s="162"/>
      <c r="W13" s="162"/>
      <c r="X13" s="163"/>
      <c r="Y13" s="163"/>
      <c r="Z13" s="163"/>
      <c r="AA13" s="163"/>
      <c r="AB13" s="163"/>
      <c r="AC13" s="164"/>
      <c r="AD13" s="164"/>
      <c r="AE13" s="164"/>
      <c r="AF13" s="164"/>
      <c r="AG13" s="134"/>
      <c r="AH13" s="134"/>
      <c r="AI13" s="134"/>
      <c r="AJ13" s="165"/>
      <c r="AK13" s="165"/>
      <c r="AL13" s="165"/>
      <c r="AM13" s="165"/>
      <c r="AN13" s="165"/>
      <c r="AO13" s="165"/>
      <c r="AP13" s="165"/>
      <c r="AQ13" s="165"/>
      <c r="AR13" s="165"/>
      <c r="AS13" s="166"/>
    </row>
    <row r="14" spans="1:53" s="141" customFormat="1" ht="18" customHeight="1">
      <c r="B14" s="178"/>
      <c r="C14" s="179"/>
      <c r="D14" s="179"/>
      <c r="E14" s="179"/>
      <c r="F14" s="179"/>
      <c r="G14" s="179"/>
      <c r="H14" s="179"/>
      <c r="I14" s="180"/>
      <c r="J14" s="167"/>
      <c r="K14" s="168" t="s">
        <v>43</v>
      </c>
      <c r="L14" s="169" t="s">
        <v>14</v>
      </c>
      <c r="M14" s="169"/>
      <c r="N14" s="169"/>
      <c r="O14" s="169"/>
      <c r="P14" s="169"/>
      <c r="Q14" s="169"/>
      <c r="R14" s="169"/>
      <c r="S14" s="169"/>
      <c r="T14" s="171" t="s">
        <v>10</v>
      </c>
      <c r="U14" s="173" t="s">
        <v>15</v>
      </c>
      <c r="V14" s="173"/>
      <c r="W14" s="173"/>
      <c r="X14" s="173"/>
      <c r="Y14" s="173"/>
      <c r="Z14" s="173"/>
      <c r="AA14" s="173"/>
      <c r="AB14" s="173"/>
      <c r="AC14" s="174"/>
      <c r="AD14" s="174"/>
      <c r="AE14" s="174"/>
      <c r="AF14" s="174"/>
      <c r="AG14" s="175"/>
      <c r="AH14" s="175"/>
      <c r="AI14" s="175"/>
      <c r="AJ14" s="176"/>
      <c r="AK14" s="176"/>
      <c r="AL14" s="176"/>
      <c r="AM14" s="176"/>
      <c r="AN14" s="176"/>
      <c r="AO14" s="176"/>
      <c r="AP14" s="176"/>
      <c r="AQ14" s="176"/>
      <c r="AR14" s="176"/>
      <c r="AS14" s="177"/>
    </row>
    <row r="15" spans="1:53" s="141" customFormat="1" ht="18" customHeight="1">
      <c r="B15" s="157"/>
      <c r="C15" s="158"/>
      <c r="D15" s="158"/>
      <c r="E15" s="158"/>
      <c r="F15" s="158"/>
      <c r="G15" s="158"/>
      <c r="H15" s="158"/>
      <c r="I15" s="159"/>
      <c r="J15" s="181" t="s">
        <v>18</v>
      </c>
      <c r="K15" s="182"/>
      <c r="L15" s="183"/>
      <c r="M15" s="183"/>
      <c r="N15" s="183"/>
      <c r="O15" s="183"/>
      <c r="P15" s="183"/>
      <c r="Q15" s="183"/>
      <c r="R15" s="183"/>
      <c r="S15" s="183"/>
      <c r="T15" s="183"/>
      <c r="U15" s="183"/>
      <c r="V15" s="183"/>
      <c r="W15" s="183"/>
      <c r="X15" s="183"/>
      <c r="Y15" s="183"/>
      <c r="Z15" s="184"/>
      <c r="AA15" s="184"/>
      <c r="AB15" s="185"/>
      <c r="AC15" s="185"/>
      <c r="AD15" s="185"/>
      <c r="AE15" s="185"/>
      <c r="AF15" s="185"/>
      <c r="AG15" s="185"/>
      <c r="AH15" s="185"/>
      <c r="AI15" s="185"/>
      <c r="AJ15" s="183"/>
      <c r="AK15" s="183"/>
      <c r="AL15" s="183"/>
      <c r="AM15" s="183"/>
      <c r="AN15" s="183"/>
      <c r="AO15" s="183"/>
      <c r="AP15" s="183"/>
      <c r="AQ15" s="183"/>
      <c r="AR15" s="183"/>
      <c r="AS15" s="186"/>
    </row>
    <row r="16" spans="1:53" s="141" customFormat="1" ht="30" customHeight="1">
      <c r="B16" s="157"/>
      <c r="C16" s="158"/>
      <c r="D16" s="158"/>
      <c r="E16" s="158"/>
      <c r="F16" s="158"/>
      <c r="G16" s="158"/>
      <c r="H16" s="158"/>
      <c r="I16" s="159"/>
      <c r="J16" s="187"/>
      <c r="K16" s="188" t="s">
        <v>1192</v>
      </c>
      <c r="L16" s="189"/>
      <c r="M16" s="189"/>
      <c r="N16" s="189"/>
      <c r="O16" s="189"/>
      <c r="P16" s="189"/>
      <c r="Q16" s="189"/>
      <c r="R16" s="189"/>
      <c r="S16" s="189"/>
      <c r="T16" s="189"/>
      <c r="U16" s="189"/>
      <c r="V16" s="189"/>
      <c r="W16" s="189"/>
      <c r="X16" s="189"/>
      <c r="Y16" s="189"/>
      <c r="Z16" s="189"/>
      <c r="AA16" s="189"/>
      <c r="AB16" s="189"/>
      <c r="AC16" s="189"/>
      <c r="AD16" s="189"/>
      <c r="AE16" s="190"/>
      <c r="AF16" s="185"/>
      <c r="AG16" s="183"/>
      <c r="AH16" s="183"/>
      <c r="AI16" s="183"/>
      <c r="AJ16" s="183"/>
      <c r="AK16" s="183"/>
      <c r="AL16" s="183"/>
      <c r="AM16" s="183"/>
      <c r="AN16" s="183"/>
      <c r="AO16" s="183"/>
      <c r="AP16" s="183"/>
      <c r="AQ16" s="183"/>
      <c r="AR16" s="183"/>
      <c r="AS16" s="186"/>
    </row>
    <row r="17" spans="1:48" s="141" customFormat="1" ht="11.25" customHeight="1">
      <c r="B17" s="157"/>
      <c r="C17" s="158"/>
      <c r="D17" s="158"/>
      <c r="E17" s="158"/>
      <c r="F17" s="158"/>
      <c r="G17" s="158"/>
      <c r="H17" s="158"/>
      <c r="I17" s="159"/>
      <c r="J17" s="191"/>
      <c r="K17" s="192"/>
      <c r="L17" s="193"/>
      <c r="M17" s="193"/>
      <c r="N17" s="193"/>
      <c r="O17" s="193"/>
      <c r="P17" s="193"/>
      <c r="Q17" s="193"/>
      <c r="R17" s="193"/>
      <c r="S17" s="193"/>
      <c r="T17" s="193"/>
      <c r="U17" s="193"/>
      <c r="V17" s="193"/>
      <c r="W17" s="193"/>
      <c r="X17" s="193"/>
      <c r="Y17" s="193"/>
      <c r="Z17" s="194"/>
      <c r="AA17" s="194"/>
      <c r="AB17" s="195"/>
      <c r="AC17" s="195"/>
      <c r="AD17" s="195"/>
      <c r="AE17" s="195"/>
      <c r="AF17" s="195"/>
      <c r="AG17" s="195"/>
      <c r="AH17" s="195"/>
      <c r="AI17" s="195"/>
      <c r="AJ17" s="195"/>
      <c r="AK17" s="195"/>
      <c r="AL17" s="195"/>
      <c r="AM17" s="195"/>
      <c r="AN17" s="195"/>
      <c r="AO17" s="193"/>
      <c r="AP17" s="193"/>
      <c r="AQ17" s="193"/>
      <c r="AR17" s="193"/>
      <c r="AS17" s="196"/>
    </row>
    <row r="18" spans="1:48" s="141" customFormat="1" ht="18" customHeight="1">
      <c r="B18" s="157"/>
      <c r="C18" s="158"/>
      <c r="D18" s="158"/>
      <c r="E18" s="158"/>
      <c r="F18" s="158"/>
      <c r="G18" s="158"/>
      <c r="H18" s="158"/>
      <c r="I18" s="159"/>
      <c r="J18" s="197" t="s">
        <v>19</v>
      </c>
      <c r="K18" s="198" t="s">
        <v>20</v>
      </c>
      <c r="M18" s="183"/>
      <c r="N18" s="183"/>
      <c r="O18" s="183"/>
      <c r="P18" s="183"/>
      <c r="Q18" s="183"/>
      <c r="R18" s="183"/>
      <c r="S18" s="183"/>
      <c r="T18" s="183"/>
      <c r="U18" s="183"/>
      <c r="V18" s="183"/>
      <c r="W18" s="183"/>
      <c r="X18" s="183"/>
      <c r="Y18" s="183"/>
      <c r="Z18" s="184"/>
      <c r="AA18" s="184"/>
      <c r="AB18" s="185"/>
      <c r="AC18" s="185"/>
      <c r="AD18" s="185"/>
      <c r="AE18" s="185"/>
      <c r="AF18" s="185"/>
      <c r="AG18" s="185"/>
      <c r="AH18" s="185"/>
      <c r="AI18" s="185"/>
      <c r="AJ18" s="185"/>
      <c r="AK18" s="185"/>
      <c r="AL18" s="185"/>
      <c r="AM18" s="185"/>
      <c r="AN18" s="183"/>
      <c r="AO18" s="183"/>
      <c r="AP18" s="183"/>
      <c r="AQ18" s="183"/>
      <c r="AR18" s="183"/>
      <c r="AS18" s="186"/>
    </row>
    <row r="19" spans="1:48" s="141" customFormat="1" ht="30" customHeight="1">
      <c r="B19" s="157"/>
      <c r="C19" s="158"/>
      <c r="D19" s="158"/>
      <c r="E19" s="158"/>
      <c r="F19" s="158"/>
      <c r="G19" s="158"/>
      <c r="H19" s="158"/>
      <c r="I19" s="159"/>
      <c r="J19" s="199"/>
      <c r="K19" s="189" t="s">
        <v>1193</v>
      </c>
      <c r="L19" s="189"/>
      <c r="M19" s="189"/>
      <c r="N19" s="189"/>
      <c r="O19" s="189"/>
      <c r="P19" s="189"/>
      <c r="Q19" s="189"/>
      <c r="R19" s="189"/>
      <c r="S19" s="189"/>
      <c r="T19" s="189"/>
      <c r="U19" s="189"/>
      <c r="V19" s="189"/>
      <c r="W19" s="189"/>
      <c r="X19" s="189"/>
      <c r="Y19" s="189"/>
      <c r="Z19" s="189"/>
      <c r="AA19" s="189"/>
      <c r="AB19" s="189"/>
      <c r="AC19" s="189"/>
      <c r="AD19" s="189"/>
      <c r="AE19" s="190"/>
      <c r="AF19" s="185"/>
      <c r="AG19" s="183"/>
      <c r="AH19" s="183"/>
      <c r="AI19" s="183"/>
      <c r="AJ19" s="183"/>
      <c r="AK19" s="183"/>
      <c r="AL19" s="183"/>
      <c r="AM19" s="183"/>
      <c r="AN19" s="183"/>
      <c r="AO19" s="183"/>
      <c r="AP19" s="183"/>
      <c r="AQ19" s="183"/>
      <c r="AR19" s="183"/>
      <c r="AS19" s="186"/>
    </row>
    <row r="20" spans="1:48" s="141" customFormat="1" ht="11.25" customHeight="1">
      <c r="B20" s="157"/>
      <c r="C20" s="158"/>
      <c r="D20" s="158"/>
      <c r="E20" s="158"/>
      <c r="F20" s="158"/>
      <c r="G20" s="158"/>
      <c r="H20" s="158"/>
      <c r="I20" s="159"/>
      <c r="J20" s="199"/>
      <c r="K20" s="192"/>
      <c r="L20" s="193"/>
      <c r="M20" s="193"/>
      <c r="N20" s="193"/>
      <c r="O20" s="193"/>
      <c r="P20" s="193"/>
      <c r="Q20" s="193"/>
      <c r="R20" s="193"/>
      <c r="S20" s="193"/>
      <c r="T20" s="193"/>
      <c r="U20" s="193"/>
      <c r="V20" s="193"/>
      <c r="W20" s="193"/>
      <c r="X20" s="193"/>
      <c r="Y20" s="193"/>
      <c r="Z20" s="194"/>
      <c r="AA20" s="194"/>
      <c r="AB20" s="195"/>
      <c r="AC20" s="195"/>
      <c r="AD20" s="195"/>
      <c r="AE20" s="195"/>
      <c r="AF20" s="195"/>
      <c r="AG20" s="195"/>
      <c r="AH20" s="195"/>
      <c r="AI20" s="195"/>
      <c r="AJ20" s="195"/>
      <c r="AK20" s="195"/>
      <c r="AL20" s="193"/>
      <c r="AM20" s="193"/>
      <c r="AN20" s="193"/>
      <c r="AO20" s="193"/>
      <c r="AP20" s="193"/>
      <c r="AQ20" s="193"/>
      <c r="AR20" s="193"/>
      <c r="AS20" s="196"/>
    </row>
    <row r="21" spans="1:48" s="141" customFormat="1" ht="18" customHeight="1">
      <c r="B21" s="157"/>
      <c r="C21" s="158"/>
      <c r="D21" s="158"/>
      <c r="E21" s="158"/>
      <c r="F21" s="158"/>
      <c r="G21" s="158"/>
      <c r="H21" s="158"/>
      <c r="I21" s="159"/>
      <c r="J21" s="199"/>
      <c r="K21" s="200" t="s">
        <v>21</v>
      </c>
      <c r="M21" s="183"/>
      <c r="N21" s="183"/>
      <c r="O21" s="183"/>
      <c r="P21" s="183"/>
      <c r="Q21" s="183"/>
      <c r="R21" s="183"/>
      <c r="S21" s="183"/>
      <c r="T21" s="183"/>
      <c r="U21" s="183"/>
      <c r="V21" s="183"/>
      <c r="W21" s="183"/>
      <c r="X21" s="183"/>
      <c r="Y21" s="183"/>
      <c r="Z21" s="184"/>
      <c r="AA21" s="184"/>
      <c r="AB21" s="201" t="s">
        <v>22</v>
      </c>
      <c r="AC21" s="185"/>
      <c r="AD21" s="185"/>
      <c r="AE21" s="185"/>
      <c r="AF21" s="185"/>
      <c r="AG21" s="185"/>
      <c r="AH21" s="185"/>
      <c r="AI21" s="185"/>
      <c r="AJ21" s="185"/>
      <c r="AK21" s="185"/>
      <c r="AL21" s="185"/>
      <c r="AM21" s="185"/>
      <c r="AN21" s="183"/>
      <c r="AO21" s="183"/>
      <c r="AP21" s="183"/>
      <c r="AQ21" s="183"/>
      <c r="AR21" s="183"/>
      <c r="AS21" s="186"/>
    </row>
    <row r="22" spans="1:48" s="141" customFormat="1" ht="30" customHeight="1">
      <c r="B22" s="157"/>
      <c r="C22" s="158"/>
      <c r="D22" s="158"/>
      <c r="E22" s="158"/>
      <c r="F22" s="158"/>
      <c r="G22" s="158"/>
      <c r="H22" s="158"/>
      <c r="I22" s="159"/>
      <c r="J22" s="199"/>
      <c r="K22" s="188" t="s">
        <v>91</v>
      </c>
      <c r="L22" s="189"/>
      <c r="M22" s="189"/>
      <c r="N22" s="189"/>
      <c r="O22" s="189"/>
      <c r="P22" s="189"/>
      <c r="Q22" s="189"/>
      <c r="R22" s="189"/>
      <c r="S22" s="189"/>
      <c r="T22" s="189"/>
      <c r="U22" s="189"/>
      <c r="V22" s="189"/>
      <c r="W22" s="189"/>
      <c r="X22" s="189"/>
      <c r="Y22" s="189"/>
      <c r="Z22" s="190"/>
      <c r="AA22" s="202"/>
      <c r="AB22" s="188" t="s">
        <v>92</v>
      </c>
      <c r="AC22" s="189"/>
      <c r="AD22" s="189"/>
      <c r="AE22" s="189"/>
      <c r="AF22" s="189"/>
      <c r="AG22" s="189"/>
      <c r="AH22" s="189"/>
      <c r="AI22" s="189"/>
      <c r="AJ22" s="189"/>
      <c r="AK22" s="189"/>
      <c r="AL22" s="189"/>
      <c r="AM22" s="189"/>
      <c r="AN22" s="189"/>
      <c r="AO22" s="189"/>
      <c r="AP22" s="189"/>
      <c r="AQ22" s="189"/>
      <c r="AR22" s="190"/>
      <c r="AS22" s="186"/>
    </row>
    <row r="23" spans="1:48" s="141" customFormat="1" ht="11.25" customHeight="1">
      <c r="B23" s="157"/>
      <c r="C23" s="158"/>
      <c r="D23" s="158"/>
      <c r="E23" s="158"/>
      <c r="F23" s="158"/>
      <c r="G23" s="158"/>
      <c r="H23" s="158"/>
      <c r="I23" s="159"/>
      <c r="J23" s="203"/>
      <c r="K23" s="192"/>
      <c r="L23" s="193"/>
      <c r="M23" s="193"/>
      <c r="N23" s="193"/>
      <c r="O23" s="193"/>
      <c r="P23" s="193"/>
      <c r="Q23" s="193"/>
      <c r="R23" s="193"/>
      <c r="S23" s="193"/>
      <c r="T23" s="193"/>
      <c r="U23" s="193"/>
      <c r="V23" s="193"/>
      <c r="W23" s="193"/>
      <c r="X23" s="193"/>
      <c r="Y23" s="193"/>
      <c r="Z23" s="194"/>
      <c r="AA23" s="194"/>
      <c r="AB23" s="204"/>
      <c r="AC23" s="195"/>
      <c r="AD23" s="195"/>
      <c r="AE23" s="195"/>
      <c r="AF23" s="195"/>
      <c r="AG23" s="195"/>
      <c r="AH23" s="195"/>
      <c r="AI23" s="195"/>
      <c r="AJ23" s="195"/>
      <c r="AK23" s="195"/>
      <c r="AL23" s="195"/>
      <c r="AM23" s="195"/>
      <c r="AN23" s="193"/>
      <c r="AO23" s="193"/>
      <c r="AP23" s="193"/>
      <c r="AQ23" s="193"/>
      <c r="AR23" s="193"/>
      <c r="AS23" s="196"/>
    </row>
    <row r="24" spans="1:48" s="141" customFormat="1" ht="18.75" customHeight="1">
      <c r="B24" s="157"/>
      <c r="C24" s="158"/>
      <c r="D24" s="158"/>
      <c r="E24" s="158"/>
      <c r="F24" s="158"/>
      <c r="G24" s="158"/>
      <c r="H24" s="158"/>
      <c r="I24" s="159"/>
      <c r="J24" s="205" t="s">
        <v>23</v>
      </c>
      <c r="K24" s="206"/>
      <c r="L24" s="207"/>
      <c r="M24" s="207"/>
      <c r="N24" s="207"/>
      <c r="O24" s="207"/>
      <c r="P24" s="207"/>
      <c r="Q24" s="207"/>
      <c r="R24" s="207"/>
      <c r="S24" s="207"/>
      <c r="T24" s="207"/>
      <c r="U24" s="207"/>
      <c r="V24" s="207"/>
      <c r="W24" s="207"/>
      <c r="X24" s="207"/>
      <c r="Y24" s="207"/>
      <c r="AS24" s="208"/>
      <c r="AU24" s="209"/>
      <c r="AV24" s="210"/>
    </row>
    <row r="25" spans="1:48" s="141" customFormat="1" ht="27.75" customHeight="1">
      <c r="B25" s="157"/>
      <c r="C25" s="158"/>
      <c r="D25" s="158"/>
      <c r="E25" s="158"/>
      <c r="F25" s="158"/>
      <c r="G25" s="158"/>
      <c r="H25" s="158"/>
      <c r="I25" s="159"/>
      <c r="J25" s="211"/>
      <c r="K25" s="188" t="s">
        <v>93</v>
      </c>
      <c r="L25" s="189"/>
      <c r="M25" s="189"/>
      <c r="N25" s="189"/>
      <c r="O25" s="189"/>
      <c r="P25" s="189"/>
      <c r="Q25" s="189"/>
      <c r="R25" s="189"/>
      <c r="S25" s="189"/>
      <c r="T25" s="189"/>
      <c r="U25" s="189"/>
      <c r="V25" s="189"/>
      <c r="W25" s="189"/>
      <c r="X25" s="189"/>
      <c r="Y25" s="189"/>
      <c r="Z25" s="189"/>
      <c r="AA25" s="189"/>
      <c r="AB25" s="189"/>
      <c r="AC25" s="189"/>
      <c r="AD25" s="189"/>
      <c r="AE25" s="190"/>
      <c r="AS25" s="208"/>
      <c r="AU25" s="209"/>
      <c r="AV25" s="210"/>
    </row>
    <row r="26" spans="1:48" s="141" customFormat="1" ht="16.5" customHeight="1">
      <c r="B26" s="157"/>
      <c r="C26" s="158"/>
      <c r="D26" s="158"/>
      <c r="E26" s="158"/>
      <c r="F26" s="158"/>
      <c r="G26" s="158"/>
      <c r="H26" s="158"/>
      <c r="I26" s="159"/>
      <c r="J26" s="211"/>
      <c r="K26" s="212" t="s">
        <v>24</v>
      </c>
      <c r="L26" s="212"/>
      <c r="M26" s="212"/>
      <c r="N26" s="212"/>
      <c r="O26" s="212"/>
      <c r="P26" s="212"/>
      <c r="Q26" s="212"/>
      <c r="R26" s="212"/>
      <c r="S26" s="212"/>
      <c r="T26" s="212"/>
      <c r="U26" s="212"/>
      <c r="V26" s="212"/>
      <c r="W26" s="212"/>
      <c r="X26" s="212"/>
      <c r="Y26" s="212"/>
      <c r="Z26" s="212"/>
      <c r="AA26" s="212"/>
      <c r="AB26" s="212"/>
      <c r="AC26" s="212"/>
      <c r="AD26" s="212"/>
      <c r="AE26" s="212"/>
      <c r="AF26" s="212"/>
      <c r="AG26" s="212"/>
      <c r="AH26" s="212"/>
      <c r="AI26" s="212"/>
      <c r="AJ26" s="212"/>
      <c r="AK26" s="212"/>
      <c r="AL26" s="212"/>
      <c r="AM26" s="212"/>
      <c r="AN26" s="212"/>
      <c r="AO26" s="212"/>
      <c r="AP26" s="212"/>
      <c r="AQ26" s="212"/>
      <c r="AR26" s="212"/>
      <c r="AS26" s="213"/>
      <c r="AU26" s="209"/>
      <c r="AV26" s="210"/>
    </row>
    <row r="27" spans="1:48" s="141" customFormat="1" ht="21.75" customHeight="1">
      <c r="B27" s="157"/>
      <c r="C27" s="158"/>
      <c r="D27" s="158"/>
      <c r="E27" s="158"/>
      <c r="F27" s="158"/>
      <c r="G27" s="158"/>
      <c r="H27" s="158"/>
      <c r="I27" s="159"/>
      <c r="J27" s="205" t="s">
        <v>25</v>
      </c>
      <c r="K27" s="214"/>
      <c r="L27" s="215"/>
      <c r="M27" s="215"/>
      <c r="N27" s="215"/>
      <c r="O27" s="215"/>
      <c r="P27" s="215"/>
      <c r="Q27" s="215"/>
      <c r="R27" s="215"/>
      <c r="S27" s="215"/>
      <c r="T27" s="215"/>
      <c r="U27" s="215"/>
      <c r="V27" s="215"/>
      <c r="W27" s="215"/>
      <c r="X27" s="215"/>
      <c r="Y27" s="207"/>
      <c r="Z27" s="207"/>
      <c r="AA27" s="207"/>
      <c r="AB27" s="207"/>
      <c r="AC27" s="207"/>
      <c r="AD27" s="207"/>
      <c r="AE27" s="207"/>
      <c r="AF27" s="207"/>
      <c r="AG27" s="207"/>
      <c r="AH27" s="207"/>
      <c r="AI27" s="207"/>
      <c r="AJ27" s="207"/>
      <c r="AK27" s="207"/>
      <c r="AL27" s="207"/>
      <c r="AM27" s="207"/>
      <c r="AN27" s="207"/>
      <c r="AO27" s="207"/>
      <c r="AP27" s="207"/>
      <c r="AQ27" s="207"/>
      <c r="AR27" s="207"/>
      <c r="AS27" s="216"/>
      <c r="AU27" s="209"/>
      <c r="AV27" s="210"/>
    </row>
    <row r="28" spans="1:48" s="226" customFormat="1" ht="30" customHeight="1">
      <c r="A28" s="141"/>
      <c r="B28" s="157"/>
      <c r="C28" s="158"/>
      <c r="D28" s="158"/>
      <c r="E28" s="158"/>
      <c r="F28" s="158"/>
      <c r="G28" s="158"/>
      <c r="H28" s="158"/>
      <c r="I28" s="159"/>
      <c r="J28" s="211"/>
      <c r="K28" s="217" t="s">
        <v>94</v>
      </c>
      <c r="L28" s="218"/>
      <c r="M28" s="218"/>
      <c r="N28" s="218"/>
      <c r="O28" s="218"/>
      <c r="P28" s="218"/>
      <c r="Q28" s="218"/>
      <c r="R28" s="218"/>
      <c r="S28" s="218"/>
      <c r="T28" s="218"/>
      <c r="U28" s="218"/>
      <c r="V28" s="218"/>
      <c r="W28" s="218"/>
      <c r="X28" s="219"/>
      <c r="Y28" s="220"/>
      <c r="Z28" s="221" t="s">
        <v>26</v>
      </c>
      <c r="AA28" s="221"/>
      <c r="AB28" s="221"/>
      <c r="AC28" s="221"/>
      <c r="AD28" s="221"/>
      <c r="AE28" s="221"/>
      <c r="AF28" s="221"/>
      <c r="AG28" s="221"/>
      <c r="AH28" s="221"/>
      <c r="AI28" s="221"/>
      <c r="AJ28" s="221"/>
      <c r="AK28" s="221"/>
      <c r="AL28" s="221"/>
      <c r="AM28" s="221"/>
      <c r="AN28" s="222">
        <f>16-VALUE(LEN(K28))</f>
        <v>9</v>
      </c>
      <c r="AO28" s="222" t="s">
        <v>27</v>
      </c>
      <c r="AP28" s="223"/>
      <c r="AQ28" s="223"/>
      <c r="AR28" s="224"/>
      <c r="AS28" s="225"/>
      <c r="AU28" s="209"/>
      <c r="AV28" s="210"/>
    </row>
    <row r="29" spans="1:48" s="226" customFormat="1" ht="39" customHeight="1">
      <c r="A29" s="141"/>
      <c r="B29" s="157"/>
      <c r="C29" s="158"/>
      <c r="D29" s="158"/>
      <c r="E29" s="158"/>
      <c r="F29" s="158"/>
      <c r="G29" s="158"/>
      <c r="H29" s="158"/>
      <c r="I29" s="159"/>
      <c r="J29" s="211"/>
      <c r="K29" s="212" t="s">
        <v>28</v>
      </c>
      <c r="L29" s="212"/>
      <c r="M29" s="212"/>
      <c r="N29" s="212"/>
      <c r="O29" s="212"/>
      <c r="P29" s="212"/>
      <c r="Q29" s="212"/>
      <c r="R29" s="212"/>
      <c r="S29" s="212"/>
      <c r="T29" s="212"/>
      <c r="U29" s="212"/>
      <c r="V29" s="212"/>
      <c r="W29" s="212"/>
      <c r="X29" s="212"/>
      <c r="Y29" s="212"/>
      <c r="Z29" s="212"/>
      <c r="AA29" s="212"/>
      <c r="AB29" s="212"/>
      <c r="AC29" s="212"/>
      <c r="AD29" s="212"/>
      <c r="AE29" s="212"/>
      <c r="AF29" s="212"/>
      <c r="AG29" s="212"/>
      <c r="AH29" s="212"/>
      <c r="AI29" s="212"/>
      <c r="AJ29" s="212"/>
      <c r="AK29" s="212"/>
      <c r="AL29" s="212"/>
      <c r="AM29" s="212"/>
      <c r="AN29" s="212"/>
      <c r="AO29" s="212"/>
      <c r="AP29" s="212"/>
      <c r="AQ29" s="212"/>
      <c r="AR29" s="212"/>
      <c r="AS29" s="213"/>
      <c r="AU29" s="209"/>
      <c r="AV29" s="210"/>
    </row>
    <row r="30" spans="1:48" s="226" customFormat="1" ht="16.5" customHeight="1">
      <c r="A30" s="141"/>
      <c r="B30" s="157"/>
      <c r="C30" s="158"/>
      <c r="D30" s="158"/>
      <c r="E30" s="158"/>
      <c r="F30" s="158"/>
      <c r="G30" s="158"/>
      <c r="H30" s="158"/>
      <c r="I30" s="159"/>
      <c r="J30" s="227"/>
      <c r="K30" s="228"/>
      <c r="L30" s="228"/>
      <c r="M30" s="228"/>
      <c r="N30" s="228"/>
      <c r="O30" s="228"/>
      <c r="P30" s="228"/>
      <c r="Q30" s="228"/>
      <c r="R30" s="228"/>
      <c r="S30" s="228"/>
      <c r="T30" s="228"/>
      <c r="U30" s="228"/>
      <c r="V30" s="228"/>
      <c r="W30" s="228"/>
      <c r="X30" s="228"/>
      <c r="Y30" s="228"/>
      <c r="Z30" s="228"/>
      <c r="AA30" s="228"/>
      <c r="AB30" s="228"/>
      <c r="AC30" s="228"/>
      <c r="AD30" s="228"/>
      <c r="AE30" s="228"/>
      <c r="AF30" s="228"/>
      <c r="AG30" s="228"/>
      <c r="AH30" s="228"/>
      <c r="AI30" s="228"/>
      <c r="AJ30" s="228"/>
      <c r="AK30" s="228"/>
      <c r="AL30" s="228"/>
      <c r="AM30" s="228"/>
      <c r="AN30" s="228"/>
      <c r="AO30" s="228"/>
      <c r="AP30" s="228"/>
      <c r="AQ30" s="228"/>
      <c r="AR30" s="228"/>
      <c r="AS30" s="229"/>
      <c r="AU30" s="209"/>
      <c r="AV30" s="210"/>
    </row>
    <row r="31" spans="1:48" s="141" customFormat="1" ht="30" customHeight="1">
      <c r="B31" s="157"/>
      <c r="C31" s="158"/>
      <c r="D31" s="158"/>
      <c r="E31" s="158"/>
      <c r="F31" s="158"/>
      <c r="G31" s="158"/>
      <c r="H31" s="158"/>
      <c r="I31" s="159"/>
      <c r="J31" s="230" t="s">
        <v>29</v>
      </c>
      <c r="K31" s="231"/>
      <c r="L31" s="231"/>
      <c r="M31" s="231"/>
      <c r="N31" s="231"/>
      <c r="O31" s="232">
        <v>20</v>
      </c>
      <c r="P31" s="233">
        <v>25</v>
      </c>
      <c r="Q31" s="233"/>
      <c r="R31" s="234" t="s">
        <v>4</v>
      </c>
      <c r="S31" s="234"/>
      <c r="T31" s="233">
        <v>12</v>
      </c>
      <c r="U31" s="233"/>
      <c r="V31" s="234" t="s">
        <v>30</v>
      </c>
      <c r="W31" s="234"/>
      <c r="X31" s="233">
        <v>4</v>
      </c>
      <c r="Y31" s="233"/>
      <c r="Z31" s="234" t="s">
        <v>31</v>
      </c>
      <c r="AA31" s="234"/>
      <c r="AB31" s="235" t="s">
        <v>32</v>
      </c>
      <c r="AC31" s="235"/>
      <c r="AD31" s="236"/>
      <c r="AE31" s="236"/>
      <c r="AF31" s="236"/>
      <c r="AG31" s="236"/>
      <c r="AH31" s="236"/>
      <c r="AI31" s="236"/>
      <c r="AJ31" s="235"/>
      <c r="AK31" s="235"/>
      <c r="AL31" s="235"/>
      <c r="AM31" s="235"/>
      <c r="AN31" s="235"/>
      <c r="AO31" s="235"/>
      <c r="AP31" s="237"/>
      <c r="AQ31" s="237"/>
      <c r="AR31" s="237"/>
      <c r="AS31" s="238"/>
    </row>
    <row r="32" spans="1:48" s="141" customFormat="1" ht="36.75" customHeight="1">
      <c r="B32" s="157"/>
      <c r="C32" s="158"/>
      <c r="D32" s="158"/>
      <c r="E32" s="158"/>
      <c r="F32" s="158"/>
      <c r="G32" s="158"/>
      <c r="H32" s="158"/>
      <c r="I32" s="159"/>
      <c r="J32" s="239"/>
      <c r="K32" s="240" t="s">
        <v>1280</v>
      </c>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240"/>
      <c r="AM32" s="240"/>
      <c r="AN32" s="240"/>
      <c r="AO32" s="240"/>
      <c r="AP32" s="240"/>
      <c r="AQ32" s="240"/>
      <c r="AR32" s="240"/>
      <c r="AS32" s="166"/>
    </row>
    <row r="33" spans="2:47" s="141" customFormat="1" ht="24.6" customHeight="1">
      <c r="B33" s="241"/>
      <c r="C33" s="164"/>
      <c r="D33" s="164"/>
      <c r="E33" s="164"/>
      <c r="F33" s="164"/>
      <c r="G33" s="164"/>
      <c r="H33" s="164"/>
      <c r="I33" s="164"/>
      <c r="J33" s="205" t="s">
        <v>33</v>
      </c>
      <c r="K33" s="143"/>
      <c r="L33" s="143"/>
      <c r="M33" s="143"/>
      <c r="N33" s="143"/>
      <c r="O33" s="206"/>
      <c r="P33" s="242" t="s">
        <v>10</v>
      </c>
      <c r="Q33" s="243" t="s">
        <v>34</v>
      </c>
      <c r="R33" s="206"/>
      <c r="S33" s="206"/>
      <c r="T33" s="206"/>
      <c r="U33" s="206"/>
      <c r="V33" s="244" t="s">
        <v>43</v>
      </c>
      <c r="W33" s="243" t="s">
        <v>35</v>
      </c>
      <c r="X33" s="206"/>
      <c r="Y33" s="206"/>
      <c r="Z33" s="206"/>
      <c r="AA33" s="206"/>
      <c r="AB33" s="206"/>
      <c r="AC33" s="206"/>
      <c r="AD33" s="206"/>
      <c r="AE33" s="206"/>
      <c r="AF33" s="206"/>
      <c r="AG33" s="206"/>
      <c r="AH33" s="206"/>
      <c r="AI33" s="206"/>
      <c r="AJ33" s="206"/>
      <c r="AK33" s="206"/>
      <c r="AL33" s="206"/>
      <c r="AM33" s="206"/>
      <c r="AN33" s="206"/>
      <c r="AO33" s="206"/>
      <c r="AP33" s="237"/>
      <c r="AQ33" s="237"/>
      <c r="AR33" s="237"/>
      <c r="AS33" s="245"/>
    </row>
    <row r="34" spans="2:47" s="141" customFormat="1" ht="24.6" customHeight="1">
      <c r="B34" s="241"/>
      <c r="C34" s="164"/>
      <c r="D34" s="164"/>
      <c r="E34" s="164"/>
      <c r="F34" s="164"/>
      <c r="G34" s="164"/>
      <c r="H34" s="164"/>
      <c r="I34" s="164"/>
      <c r="J34" s="246"/>
      <c r="K34" s="247"/>
      <c r="L34" s="247"/>
      <c r="M34" s="247"/>
      <c r="N34" s="247"/>
      <c r="O34" s="248"/>
      <c r="P34" s="248"/>
      <c r="Q34" s="249"/>
      <c r="R34" s="248"/>
      <c r="S34" s="248"/>
      <c r="T34" s="248"/>
      <c r="U34" s="248"/>
      <c r="V34" s="250" t="s">
        <v>10</v>
      </c>
      <c r="W34" s="210" t="s">
        <v>36</v>
      </c>
      <c r="X34" s="210"/>
      <c r="Z34" s="251"/>
      <c r="AA34" s="251"/>
      <c r="AB34" s="251"/>
      <c r="AC34" s="251"/>
      <c r="AD34" s="210" t="s">
        <v>37</v>
      </c>
      <c r="AE34" s="251"/>
      <c r="AF34" s="251"/>
      <c r="AG34" s="251"/>
      <c r="AH34" s="251"/>
      <c r="AI34" s="251"/>
      <c r="AJ34" s="251"/>
      <c r="AK34" s="210" t="s">
        <v>38</v>
      </c>
      <c r="AL34" s="140" t="s">
        <v>39</v>
      </c>
      <c r="AM34" s="140"/>
      <c r="AN34" s="140"/>
      <c r="AO34" s="140"/>
      <c r="AP34" s="165"/>
      <c r="AQ34" s="165"/>
      <c r="AR34" s="165"/>
      <c r="AS34" s="252"/>
    </row>
    <row r="35" spans="2:47" s="141" customFormat="1" ht="14.45" customHeight="1">
      <c r="B35" s="241"/>
      <c r="C35" s="164"/>
      <c r="D35" s="164"/>
      <c r="E35" s="164"/>
      <c r="F35" s="164"/>
      <c r="G35" s="164"/>
      <c r="H35" s="164"/>
      <c r="I35" s="164"/>
      <c r="J35" s="253"/>
      <c r="K35" s="254" t="s">
        <v>40</v>
      </c>
      <c r="L35" s="255"/>
      <c r="M35" s="255"/>
      <c r="N35" s="256"/>
      <c r="O35" s="254"/>
      <c r="P35" s="254"/>
      <c r="Q35" s="257"/>
      <c r="R35" s="254"/>
      <c r="S35" s="254"/>
      <c r="T35" s="254"/>
      <c r="U35" s="254"/>
      <c r="V35" s="254"/>
      <c r="W35" s="254"/>
      <c r="X35" s="172"/>
      <c r="Y35" s="257"/>
      <c r="Z35" s="254"/>
      <c r="AA35" s="254"/>
      <c r="AB35" s="257"/>
      <c r="AC35" s="254"/>
      <c r="AD35" s="254"/>
      <c r="AE35" s="254"/>
      <c r="AF35" s="254"/>
      <c r="AG35" s="254"/>
      <c r="AH35" s="254"/>
      <c r="AI35" s="254"/>
      <c r="AJ35" s="254"/>
      <c r="AK35" s="254"/>
      <c r="AL35" s="254"/>
      <c r="AM35" s="254"/>
      <c r="AN35" s="254"/>
      <c r="AO35" s="254"/>
      <c r="AP35" s="258"/>
      <c r="AQ35" s="258"/>
      <c r="AR35" s="258"/>
      <c r="AS35" s="259"/>
    </row>
    <row r="36" spans="2:47" s="141" customFormat="1" ht="21" customHeight="1">
      <c r="B36" s="260"/>
      <c r="C36" s="261"/>
      <c r="D36" s="261"/>
      <c r="E36" s="261"/>
      <c r="F36" s="261"/>
      <c r="G36" s="261"/>
      <c r="H36" s="261"/>
      <c r="I36" s="262"/>
      <c r="J36" s="263" t="s">
        <v>41</v>
      </c>
      <c r="K36" s="214"/>
      <c r="L36" s="215"/>
      <c r="M36" s="215"/>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5"/>
      <c r="AM36" s="215"/>
      <c r="AN36" s="215"/>
      <c r="AO36" s="215"/>
      <c r="AP36" s="215"/>
      <c r="AQ36" s="215"/>
      <c r="AR36" s="215"/>
      <c r="AS36" s="264"/>
    </row>
    <row r="37" spans="2:47" s="141" customFormat="1" ht="18" customHeight="1">
      <c r="B37" s="260"/>
      <c r="C37" s="261"/>
      <c r="D37" s="261"/>
      <c r="E37" s="261"/>
      <c r="F37" s="261"/>
      <c r="G37" s="261"/>
      <c r="H37" s="261"/>
      <c r="I37" s="262"/>
      <c r="J37" s="230" t="s">
        <v>42</v>
      </c>
      <c r="K37" s="231"/>
      <c r="L37" s="231"/>
      <c r="M37" s="231"/>
      <c r="N37" s="231"/>
      <c r="O37" s="231"/>
      <c r="P37" s="231"/>
      <c r="Q37" s="231"/>
      <c r="R37" s="231"/>
      <c r="S37" s="231"/>
      <c r="T37" s="231"/>
      <c r="U37" s="231"/>
      <c r="V37" s="231"/>
      <c r="W37" s="231"/>
      <c r="X37" s="231"/>
      <c r="Y37" s="265"/>
      <c r="Z37" s="265"/>
      <c r="AA37" s="265"/>
      <c r="AB37" s="231"/>
      <c r="AC37" s="231"/>
      <c r="AD37" s="231"/>
      <c r="AE37" s="231"/>
      <c r="AF37" s="231"/>
      <c r="AG37" s="231"/>
      <c r="AH37" s="231"/>
      <c r="AI37" s="231"/>
      <c r="AJ37" s="231"/>
      <c r="AK37" s="231"/>
      <c r="AL37" s="231"/>
      <c r="AM37" s="231"/>
      <c r="AN37" s="231"/>
      <c r="AO37" s="231"/>
      <c r="AP37" s="231"/>
      <c r="AQ37" s="265"/>
      <c r="AR37" s="265"/>
      <c r="AS37" s="266"/>
      <c r="AU37" s="210"/>
    </row>
    <row r="38" spans="2:47" s="141" customFormat="1" ht="18" customHeight="1">
      <c r="B38" s="260"/>
      <c r="C38" s="261"/>
      <c r="D38" s="261"/>
      <c r="E38" s="261"/>
      <c r="F38" s="261"/>
      <c r="G38" s="261"/>
      <c r="H38" s="261"/>
      <c r="I38" s="262"/>
      <c r="J38" s="160"/>
      <c r="L38" s="267"/>
      <c r="M38" s="267"/>
      <c r="N38" s="267"/>
      <c r="S38" s="267"/>
      <c r="T38" s="267"/>
      <c r="U38" s="267"/>
      <c r="V38" s="184"/>
      <c r="W38" s="268"/>
      <c r="X38" s="268"/>
      <c r="Y38" s="269" t="s">
        <v>43</v>
      </c>
      <c r="Z38" s="267" t="s">
        <v>44</v>
      </c>
      <c r="AA38" s="267"/>
      <c r="AB38" s="267"/>
      <c r="AC38" s="184"/>
      <c r="AD38" s="270"/>
      <c r="AE38" s="270"/>
      <c r="AF38" s="270"/>
      <c r="AG38" s="184"/>
      <c r="AH38" s="270"/>
      <c r="AI38" s="270"/>
      <c r="AJ38" s="270"/>
      <c r="AK38" s="184"/>
      <c r="AL38" s="270"/>
      <c r="AM38" s="270"/>
      <c r="AN38" s="270"/>
      <c r="AO38" s="198"/>
      <c r="AP38" s="198"/>
      <c r="AQ38" s="271"/>
      <c r="AR38" s="271"/>
      <c r="AS38" s="272"/>
      <c r="AU38" s="210"/>
    </row>
    <row r="39" spans="2:47" s="136" customFormat="1" ht="12" customHeight="1">
      <c r="B39" s="260"/>
      <c r="C39" s="261"/>
      <c r="D39" s="261"/>
      <c r="E39" s="261"/>
      <c r="F39" s="261"/>
      <c r="G39" s="261"/>
      <c r="H39" s="261"/>
      <c r="I39" s="262"/>
      <c r="J39" s="273"/>
      <c r="K39" s="274" t="s">
        <v>45</v>
      </c>
      <c r="L39" s="275"/>
      <c r="M39" s="275"/>
      <c r="N39" s="275"/>
      <c r="O39" s="275"/>
      <c r="P39" s="275"/>
      <c r="Q39" s="275"/>
      <c r="R39" s="275"/>
      <c r="S39" s="275"/>
      <c r="T39" s="275"/>
      <c r="U39" s="275"/>
      <c r="V39" s="275"/>
      <c r="W39" s="276"/>
      <c r="X39" s="276"/>
      <c r="Y39" s="276"/>
      <c r="Z39" s="276"/>
      <c r="AA39" s="276"/>
      <c r="AB39" s="276"/>
      <c r="AC39" s="274"/>
      <c r="AD39" s="275"/>
      <c r="AE39" s="275"/>
      <c r="AF39" s="275"/>
      <c r="AG39" s="275"/>
      <c r="AH39" s="275"/>
      <c r="AI39" s="275"/>
      <c r="AJ39" s="275"/>
      <c r="AK39" s="275"/>
      <c r="AL39" s="275"/>
      <c r="AM39" s="275"/>
      <c r="AN39" s="275"/>
      <c r="AO39" s="276"/>
      <c r="AP39" s="276"/>
      <c r="AQ39" s="276"/>
      <c r="AR39" s="276"/>
      <c r="AS39" s="277"/>
      <c r="AU39" s="210"/>
    </row>
    <row r="40" spans="2:47" s="136" customFormat="1" ht="12" customHeight="1">
      <c r="B40" s="260"/>
      <c r="C40" s="261"/>
      <c r="D40" s="261"/>
      <c r="E40" s="261"/>
      <c r="F40" s="261"/>
      <c r="G40" s="261"/>
      <c r="H40" s="261"/>
      <c r="I40" s="262"/>
      <c r="J40" s="273"/>
      <c r="K40" s="278" t="s">
        <v>1190</v>
      </c>
      <c r="L40" s="275"/>
      <c r="M40" s="275"/>
      <c r="N40" s="275"/>
      <c r="O40" s="275"/>
      <c r="P40" s="275"/>
      <c r="Q40" s="275"/>
      <c r="R40" s="275"/>
      <c r="S40" s="275"/>
      <c r="T40" s="275"/>
      <c r="U40" s="275"/>
      <c r="V40" s="275"/>
      <c r="W40" s="276"/>
      <c r="X40" s="276"/>
      <c r="Y40" s="276"/>
      <c r="Z40" s="276"/>
      <c r="AA40" s="276"/>
      <c r="AB40" s="276"/>
      <c r="AC40" s="274"/>
      <c r="AD40" s="275"/>
      <c r="AE40" s="275"/>
      <c r="AF40" s="275"/>
      <c r="AG40" s="275"/>
      <c r="AH40" s="275"/>
      <c r="AI40" s="275"/>
      <c r="AJ40" s="275"/>
      <c r="AK40" s="275"/>
      <c r="AL40" s="275"/>
      <c r="AM40" s="275"/>
      <c r="AN40" s="275"/>
      <c r="AO40" s="276"/>
      <c r="AP40" s="276"/>
      <c r="AQ40" s="276"/>
      <c r="AR40" s="276"/>
      <c r="AS40" s="277"/>
      <c r="AU40" s="210"/>
    </row>
    <row r="41" spans="2:47" s="136" customFormat="1" ht="15" customHeight="1">
      <c r="B41" s="260"/>
      <c r="C41" s="261"/>
      <c r="D41" s="261"/>
      <c r="E41" s="261"/>
      <c r="F41" s="261"/>
      <c r="G41" s="261"/>
      <c r="H41" s="261"/>
      <c r="I41" s="262"/>
      <c r="J41" s="230" t="s">
        <v>46</v>
      </c>
      <c r="K41" s="231"/>
      <c r="L41" s="231"/>
      <c r="M41" s="231"/>
      <c r="N41" s="231"/>
      <c r="O41" s="231"/>
      <c r="P41" s="231"/>
      <c r="Q41" s="231"/>
      <c r="R41" s="231"/>
      <c r="S41" s="231"/>
      <c r="T41" s="231"/>
      <c r="U41" s="231"/>
      <c r="V41" s="231"/>
      <c r="W41" s="231"/>
      <c r="X41" s="231"/>
      <c r="Y41" s="265"/>
      <c r="Z41" s="265"/>
      <c r="AA41" s="265"/>
      <c r="AB41" s="279"/>
      <c r="AC41" s="280"/>
      <c r="AD41" s="281"/>
      <c r="AE41" s="281"/>
      <c r="AF41" s="281"/>
      <c r="AG41" s="281"/>
      <c r="AH41" s="281"/>
      <c r="AI41" s="281"/>
      <c r="AJ41" s="281"/>
      <c r="AK41" s="281"/>
      <c r="AL41" s="281"/>
      <c r="AM41" s="281"/>
      <c r="AN41" s="281"/>
      <c r="AO41" s="279"/>
      <c r="AP41" s="279"/>
      <c r="AQ41" s="279"/>
      <c r="AR41" s="279"/>
      <c r="AS41" s="282"/>
      <c r="AU41" s="210"/>
    </row>
    <row r="42" spans="2:47" s="136" customFormat="1" ht="15" customHeight="1">
      <c r="B42" s="260"/>
      <c r="C42" s="261"/>
      <c r="D42" s="261"/>
      <c r="E42" s="261"/>
      <c r="F42" s="261"/>
      <c r="G42" s="261"/>
      <c r="H42" s="261"/>
      <c r="I42" s="262"/>
      <c r="J42" s="160"/>
      <c r="K42" s="269" t="s">
        <v>43</v>
      </c>
      <c r="L42" s="129" t="s">
        <v>47</v>
      </c>
      <c r="M42" s="129"/>
      <c r="N42" s="129"/>
      <c r="O42" s="184"/>
      <c r="P42" s="184"/>
      <c r="Q42" s="184"/>
      <c r="R42" s="184"/>
      <c r="W42" s="268"/>
      <c r="X42" s="283" t="s">
        <v>10</v>
      </c>
      <c r="Y42" s="129" t="s">
        <v>95</v>
      </c>
      <c r="Z42" s="129"/>
      <c r="AA42" s="129"/>
      <c r="AB42" s="276"/>
      <c r="AC42" s="274"/>
      <c r="AD42" s="275"/>
      <c r="AE42" s="275"/>
      <c r="AF42" s="275"/>
      <c r="AG42" s="275"/>
      <c r="AH42" s="275"/>
      <c r="AI42" s="275"/>
      <c r="AJ42" s="275"/>
      <c r="AK42" s="275"/>
      <c r="AL42" s="275"/>
      <c r="AM42" s="275"/>
      <c r="AN42" s="275"/>
      <c r="AO42" s="276"/>
      <c r="AP42" s="276"/>
      <c r="AQ42" s="276"/>
      <c r="AR42" s="276"/>
      <c r="AS42" s="277"/>
      <c r="AU42" s="210"/>
    </row>
    <row r="43" spans="2:47" s="136" customFormat="1" ht="15" customHeight="1">
      <c r="B43" s="260"/>
      <c r="C43" s="261"/>
      <c r="D43" s="261"/>
      <c r="E43" s="261"/>
      <c r="F43" s="261"/>
      <c r="G43" s="261"/>
      <c r="H43" s="261"/>
      <c r="I43" s="262"/>
      <c r="J43" s="273"/>
      <c r="K43" s="284" t="s">
        <v>49</v>
      </c>
      <c r="L43" s="285"/>
      <c r="M43" s="285"/>
      <c r="N43" s="285"/>
      <c r="O43" s="285"/>
      <c r="P43" s="285"/>
      <c r="Q43" s="285"/>
      <c r="R43" s="285"/>
      <c r="S43" s="285"/>
      <c r="T43" s="285"/>
      <c r="U43" s="285"/>
      <c r="V43" s="285"/>
      <c r="W43" s="286"/>
      <c r="X43" s="286"/>
      <c r="Y43" s="286"/>
      <c r="Z43" s="286"/>
      <c r="AA43" s="286"/>
      <c r="AB43" s="286"/>
      <c r="AC43" s="284"/>
      <c r="AD43" s="285"/>
      <c r="AE43" s="285"/>
      <c r="AF43" s="285"/>
      <c r="AG43" s="285"/>
      <c r="AH43" s="285"/>
      <c r="AI43" s="285"/>
      <c r="AJ43" s="285"/>
      <c r="AK43" s="285"/>
      <c r="AL43" s="285"/>
      <c r="AM43" s="285"/>
      <c r="AN43" s="285"/>
      <c r="AO43" s="286"/>
      <c r="AP43" s="286"/>
      <c r="AQ43" s="286"/>
      <c r="AR43" s="286"/>
      <c r="AS43" s="287"/>
      <c r="AU43" s="210"/>
    </row>
    <row r="44" spans="2:47" s="136" customFormat="1" ht="18" customHeight="1">
      <c r="B44" s="260"/>
      <c r="C44" s="261"/>
      <c r="D44" s="261"/>
      <c r="E44" s="261"/>
      <c r="F44" s="261"/>
      <c r="G44" s="261"/>
      <c r="H44" s="261"/>
      <c r="I44" s="262"/>
      <c r="J44" s="230" t="s">
        <v>50</v>
      </c>
      <c r="K44" s="231"/>
      <c r="L44" s="231"/>
      <c r="M44" s="231"/>
      <c r="N44" s="231"/>
      <c r="O44" s="231"/>
      <c r="P44" s="231"/>
      <c r="Q44" s="231"/>
      <c r="R44" s="231"/>
      <c r="S44" s="231"/>
      <c r="T44" s="231"/>
      <c r="U44" s="231"/>
      <c r="V44" s="231"/>
      <c r="W44" s="231"/>
      <c r="X44" s="231"/>
      <c r="Y44" s="265"/>
      <c r="Z44" s="265"/>
      <c r="AA44" s="265"/>
      <c r="AB44" s="279"/>
      <c r="AC44" s="280"/>
      <c r="AD44" s="281"/>
      <c r="AE44" s="281"/>
      <c r="AF44" s="281"/>
      <c r="AG44" s="281"/>
      <c r="AH44" s="281"/>
      <c r="AI44" s="281"/>
      <c r="AJ44" s="281"/>
      <c r="AK44" s="281"/>
      <c r="AL44" s="281"/>
      <c r="AM44" s="281"/>
      <c r="AN44" s="281"/>
      <c r="AO44" s="279"/>
      <c r="AP44" s="279"/>
      <c r="AQ44" s="279"/>
      <c r="AR44" s="279"/>
      <c r="AS44" s="282"/>
      <c r="AU44" s="210"/>
    </row>
    <row r="45" spans="2:47" s="136" customFormat="1" ht="15" customHeight="1">
      <c r="B45" s="260"/>
      <c r="C45" s="261"/>
      <c r="D45" s="261"/>
      <c r="E45" s="261"/>
      <c r="F45" s="261"/>
      <c r="G45" s="261"/>
      <c r="H45" s="261"/>
      <c r="I45" s="262"/>
      <c r="J45" s="160"/>
      <c r="K45" s="288" t="s">
        <v>96</v>
      </c>
      <c r="L45" s="288"/>
      <c r="M45" s="288"/>
      <c r="N45" s="288"/>
      <c r="O45" s="288"/>
      <c r="P45" s="288"/>
      <c r="Q45" s="288"/>
      <c r="R45" s="288"/>
      <c r="S45" s="288"/>
      <c r="T45" s="288"/>
      <c r="U45" s="129"/>
      <c r="V45" s="129"/>
      <c r="W45" s="268"/>
      <c r="X45" s="268"/>
      <c r="Y45" s="289"/>
      <c r="Z45" s="289"/>
      <c r="AA45" s="289"/>
      <c r="AB45" s="276"/>
      <c r="AC45" s="274"/>
      <c r="AD45" s="275"/>
      <c r="AE45" s="275"/>
      <c r="AF45" s="275"/>
      <c r="AG45" s="275"/>
      <c r="AH45" s="275"/>
      <c r="AI45" s="275"/>
      <c r="AJ45" s="275"/>
      <c r="AK45" s="275"/>
      <c r="AL45" s="275"/>
      <c r="AM45" s="275"/>
      <c r="AN45" s="275"/>
      <c r="AO45" s="276"/>
      <c r="AP45" s="276"/>
      <c r="AQ45" s="276"/>
      <c r="AR45" s="276"/>
      <c r="AS45" s="277"/>
      <c r="AU45" s="210"/>
    </row>
    <row r="46" spans="2:47" s="136" customFormat="1" ht="18" customHeight="1">
      <c r="B46" s="260"/>
      <c r="C46" s="261"/>
      <c r="D46" s="261"/>
      <c r="E46" s="261"/>
      <c r="F46" s="261"/>
      <c r="G46" s="261"/>
      <c r="H46" s="261"/>
      <c r="I46" s="262"/>
      <c r="J46" s="273"/>
      <c r="K46" s="274" t="s">
        <v>51</v>
      </c>
      <c r="L46" s="275"/>
      <c r="M46" s="275"/>
      <c r="N46" s="275"/>
      <c r="O46" s="275"/>
      <c r="P46" s="275"/>
      <c r="Q46" s="275"/>
      <c r="R46" s="275"/>
      <c r="S46" s="275"/>
      <c r="T46" s="275"/>
      <c r="U46" s="275"/>
      <c r="V46" s="275"/>
      <c r="W46" s="276"/>
      <c r="X46" s="276"/>
      <c r="Y46" s="276"/>
      <c r="Z46" s="276"/>
      <c r="AA46" s="276"/>
      <c r="AB46" s="276"/>
      <c r="AC46" s="274"/>
      <c r="AD46" s="275"/>
      <c r="AE46" s="275"/>
      <c r="AF46" s="275"/>
      <c r="AG46" s="275"/>
      <c r="AH46" s="275"/>
      <c r="AI46" s="275"/>
      <c r="AJ46" s="275"/>
      <c r="AK46" s="275"/>
      <c r="AL46" s="275"/>
      <c r="AM46" s="275"/>
      <c r="AN46" s="275"/>
      <c r="AO46" s="276"/>
      <c r="AP46" s="276"/>
      <c r="AQ46" s="276"/>
      <c r="AR46" s="276"/>
      <c r="AS46" s="277"/>
    </row>
    <row r="47" spans="2:47" s="136" customFormat="1" ht="22.5" customHeight="1">
      <c r="B47" s="260"/>
      <c r="C47" s="261"/>
      <c r="D47" s="261"/>
      <c r="E47" s="261"/>
      <c r="F47" s="261"/>
      <c r="G47" s="261"/>
      <c r="H47" s="261"/>
      <c r="I47" s="262"/>
      <c r="J47" s="273"/>
      <c r="K47" s="240" t="s">
        <v>1042</v>
      </c>
      <c r="L47" s="290"/>
      <c r="M47" s="290"/>
      <c r="N47" s="290"/>
      <c r="O47" s="290"/>
      <c r="P47" s="290"/>
      <c r="Q47" s="290"/>
      <c r="R47" s="290"/>
      <c r="S47" s="290"/>
      <c r="T47" s="290"/>
      <c r="U47" s="290"/>
      <c r="V47" s="290"/>
      <c r="W47" s="290"/>
      <c r="X47" s="290"/>
      <c r="Y47" s="290"/>
      <c r="Z47" s="290"/>
      <c r="AA47" s="290"/>
      <c r="AB47" s="290"/>
      <c r="AC47" s="290"/>
      <c r="AD47" s="290"/>
      <c r="AE47" s="290"/>
      <c r="AF47" s="290"/>
      <c r="AG47" s="290"/>
      <c r="AH47" s="290"/>
      <c r="AI47" s="290"/>
      <c r="AJ47" s="290"/>
      <c r="AK47" s="290"/>
      <c r="AL47" s="290"/>
      <c r="AM47" s="290"/>
      <c r="AN47" s="290"/>
      <c r="AO47" s="290"/>
      <c r="AP47" s="290"/>
      <c r="AQ47" s="290"/>
      <c r="AR47" s="290"/>
      <c r="AS47" s="291"/>
    </row>
    <row r="48" spans="2:47" s="136" customFormat="1" ht="19.5" hidden="1" customHeight="1">
      <c r="B48" s="260"/>
      <c r="C48" s="261"/>
      <c r="D48" s="261"/>
      <c r="E48" s="261"/>
      <c r="F48" s="261"/>
      <c r="G48" s="261"/>
      <c r="H48" s="261"/>
      <c r="I48" s="262"/>
      <c r="J48" s="292" t="s">
        <v>52</v>
      </c>
      <c r="K48" s="293"/>
      <c r="L48" s="294"/>
      <c r="M48" s="294"/>
      <c r="N48" s="294"/>
      <c r="O48" s="294"/>
      <c r="P48" s="294"/>
      <c r="Q48" s="294"/>
      <c r="R48" s="294"/>
      <c r="S48" s="294"/>
      <c r="T48" s="294"/>
      <c r="U48" s="294"/>
      <c r="V48" s="294"/>
      <c r="W48" s="295"/>
      <c r="X48" s="295"/>
      <c r="Y48" s="295"/>
      <c r="Z48" s="295"/>
      <c r="AA48" s="295"/>
      <c r="AB48" s="295"/>
      <c r="AC48" s="293"/>
      <c r="AD48" s="294"/>
      <c r="AE48" s="294"/>
      <c r="AF48" s="294"/>
      <c r="AG48" s="294"/>
      <c r="AH48" s="294"/>
      <c r="AI48" s="294"/>
      <c r="AJ48" s="294"/>
      <c r="AK48" s="294"/>
      <c r="AL48" s="294"/>
      <c r="AM48" s="294"/>
      <c r="AN48" s="294"/>
      <c r="AO48" s="295"/>
      <c r="AP48" s="295"/>
      <c r="AQ48" s="295"/>
      <c r="AR48" s="295"/>
      <c r="AS48" s="295"/>
    </row>
    <row r="49" spans="2:47" s="136" customFormat="1" ht="20.100000000000001" hidden="1" customHeight="1">
      <c r="B49" s="260"/>
      <c r="C49" s="261"/>
      <c r="D49" s="261"/>
      <c r="E49" s="261"/>
      <c r="F49" s="261"/>
      <c r="G49" s="261"/>
      <c r="H49" s="261"/>
      <c r="I49" s="262"/>
      <c r="J49" s="296" t="s">
        <v>53</v>
      </c>
      <c r="K49" s="297"/>
      <c r="L49" s="298"/>
      <c r="M49" s="298"/>
      <c r="N49" s="298"/>
      <c r="O49" s="298"/>
      <c r="P49" s="298"/>
      <c r="Q49" s="298"/>
      <c r="R49" s="298"/>
      <c r="S49" s="298"/>
      <c r="T49" s="297"/>
      <c r="U49" s="298"/>
      <c r="V49" s="297"/>
      <c r="W49" s="298"/>
      <c r="X49" s="298"/>
      <c r="Y49" s="299"/>
      <c r="Z49" s="299"/>
      <c r="AA49" s="299"/>
      <c r="AB49" s="297"/>
      <c r="AC49" s="300"/>
      <c r="AD49" s="300"/>
      <c r="AE49" s="300"/>
      <c r="AF49" s="300"/>
      <c r="AG49" s="300"/>
      <c r="AH49" s="300"/>
      <c r="AI49" s="300"/>
      <c r="AJ49" s="300"/>
      <c r="AK49" s="300"/>
      <c r="AL49" s="300"/>
      <c r="AM49" s="300"/>
      <c r="AN49" s="300"/>
      <c r="AO49" s="300"/>
      <c r="AP49" s="300"/>
      <c r="AQ49" s="300"/>
      <c r="AR49" s="300"/>
      <c r="AS49" s="300"/>
    </row>
    <row r="50" spans="2:47" s="136" customFormat="1" ht="15" hidden="1" customHeight="1">
      <c r="B50" s="260"/>
      <c r="C50" s="261"/>
      <c r="D50" s="261"/>
      <c r="E50" s="261"/>
      <c r="F50" s="261"/>
      <c r="G50" s="261"/>
      <c r="H50" s="261"/>
      <c r="I50" s="262"/>
      <c r="J50" s="300"/>
      <c r="K50" s="301" t="s">
        <v>10</v>
      </c>
      <c r="L50" s="302" t="s">
        <v>54</v>
      </c>
      <c r="M50" s="302"/>
      <c r="N50" s="302"/>
      <c r="O50" s="303"/>
      <c r="P50" s="303"/>
      <c r="Q50" s="301" t="s">
        <v>10</v>
      </c>
      <c r="R50" s="302" t="s">
        <v>55</v>
      </c>
      <c r="S50" s="302"/>
      <c r="T50" s="302"/>
      <c r="U50" s="303"/>
      <c r="V50" s="303"/>
      <c r="W50" s="304"/>
      <c r="X50" s="304"/>
      <c r="Y50" s="304"/>
      <c r="Z50" s="305"/>
      <c r="AA50" s="305"/>
      <c r="AB50" s="300"/>
      <c r="AC50" s="300"/>
      <c r="AD50" s="300"/>
      <c r="AE50" s="300"/>
      <c r="AF50" s="300"/>
      <c r="AG50" s="300"/>
      <c r="AH50" s="300"/>
      <c r="AI50" s="300"/>
      <c r="AJ50" s="300"/>
      <c r="AK50" s="300"/>
      <c r="AL50" s="300"/>
      <c r="AM50" s="300"/>
      <c r="AN50" s="300"/>
      <c r="AO50" s="300"/>
      <c r="AP50" s="300"/>
      <c r="AQ50" s="300"/>
      <c r="AR50" s="300"/>
      <c r="AS50" s="300"/>
    </row>
    <row r="51" spans="2:47" s="136" customFormat="1" ht="15" hidden="1" customHeight="1">
      <c r="B51" s="260"/>
      <c r="C51" s="261"/>
      <c r="D51" s="261"/>
      <c r="E51" s="261"/>
      <c r="F51" s="261"/>
      <c r="G51" s="261"/>
      <c r="H51" s="261"/>
      <c r="I51" s="262"/>
      <c r="J51" s="306"/>
      <c r="K51" s="307" t="s">
        <v>56</v>
      </c>
      <c r="L51" s="300"/>
      <c r="M51" s="300"/>
      <c r="N51" s="300"/>
      <c r="O51" s="304"/>
      <c r="P51" s="304"/>
      <c r="Q51" s="304"/>
      <c r="R51" s="300"/>
      <c r="S51" s="300"/>
      <c r="T51" s="300"/>
      <c r="U51" s="300"/>
      <c r="V51" s="300"/>
      <c r="W51" s="300"/>
      <c r="X51" s="308"/>
      <c r="Y51" s="308"/>
      <c r="Z51" s="308"/>
      <c r="AA51" s="308"/>
      <c r="AB51" s="300"/>
      <c r="AC51" s="300"/>
      <c r="AD51" s="300"/>
      <c r="AE51" s="300"/>
      <c r="AF51" s="300"/>
      <c r="AG51" s="300"/>
      <c r="AH51" s="300"/>
      <c r="AI51" s="300"/>
      <c r="AJ51" s="300"/>
      <c r="AK51" s="300"/>
      <c r="AL51" s="300"/>
      <c r="AM51" s="300"/>
      <c r="AN51" s="300"/>
      <c r="AO51" s="300"/>
      <c r="AP51" s="300"/>
      <c r="AQ51" s="300"/>
      <c r="AR51" s="300"/>
      <c r="AS51" s="300"/>
    </row>
    <row r="52" spans="2:47" s="136" customFormat="1" ht="15" hidden="1" customHeight="1">
      <c r="B52" s="260"/>
      <c r="C52" s="261"/>
      <c r="D52" s="261"/>
      <c r="E52" s="261"/>
      <c r="F52" s="261"/>
      <c r="G52" s="261"/>
      <c r="H52" s="261"/>
      <c r="I52" s="262"/>
      <c r="J52" s="300"/>
      <c r="K52" s="307" t="s">
        <v>57</v>
      </c>
      <c r="L52" s="309"/>
      <c r="M52" s="309"/>
      <c r="N52" s="309"/>
      <c r="O52" s="310"/>
      <c r="P52" s="310"/>
      <c r="Q52" s="310"/>
      <c r="R52" s="310"/>
      <c r="S52" s="310"/>
      <c r="T52" s="310"/>
      <c r="U52" s="310"/>
      <c r="V52" s="310"/>
      <c r="W52" s="300"/>
      <c r="X52" s="308"/>
      <c r="Y52" s="308"/>
      <c r="Z52" s="308"/>
      <c r="AA52" s="308"/>
      <c r="AB52" s="300"/>
      <c r="AC52" s="300"/>
      <c r="AD52" s="300"/>
      <c r="AE52" s="300"/>
      <c r="AF52" s="300"/>
      <c r="AG52" s="300"/>
      <c r="AH52" s="300"/>
      <c r="AI52" s="300"/>
      <c r="AJ52" s="300"/>
      <c r="AK52" s="300"/>
      <c r="AL52" s="300"/>
      <c r="AM52" s="300"/>
      <c r="AN52" s="300"/>
      <c r="AO52" s="300"/>
      <c r="AP52" s="300"/>
      <c r="AQ52" s="300"/>
      <c r="AR52" s="300"/>
      <c r="AS52" s="300"/>
    </row>
    <row r="53" spans="2:47" s="136" customFormat="1" ht="17.25" customHeight="1">
      <c r="B53" s="260"/>
      <c r="C53" s="261"/>
      <c r="D53" s="261"/>
      <c r="E53" s="261"/>
      <c r="F53" s="261"/>
      <c r="G53" s="261"/>
      <c r="H53" s="261"/>
      <c r="I53" s="262"/>
      <c r="J53" s="311" t="s">
        <v>58</v>
      </c>
      <c r="K53" s="293"/>
      <c r="L53" s="312"/>
      <c r="M53" s="312"/>
      <c r="N53" s="312"/>
      <c r="O53" s="312"/>
      <c r="P53" s="312"/>
      <c r="Q53" s="312"/>
      <c r="R53" s="312"/>
      <c r="S53" s="312"/>
      <c r="T53" s="312"/>
      <c r="U53" s="312"/>
      <c r="V53" s="312"/>
      <c r="W53" s="312"/>
      <c r="X53" s="312"/>
      <c r="Y53" s="312"/>
      <c r="Z53" s="312"/>
      <c r="AA53" s="312"/>
      <c r="AB53" s="312"/>
      <c r="AC53" s="312"/>
      <c r="AD53" s="312"/>
      <c r="AE53" s="312"/>
      <c r="AF53" s="312"/>
      <c r="AG53" s="312"/>
      <c r="AH53" s="312"/>
      <c r="AI53" s="312"/>
      <c r="AJ53" s="312"/>
      <c r="AK53" s="312"/>
      <c r="AL53" s="312"/>
      <c r="AM53" s="312"/>
      <c r="AN53" s="312"/>
      <c r="AO53" s="312"/>
      <c r="AP53" s="313"/>
      <c r="AQ53" s="313"/>
      <c r="AR53" s="313"/>
      <c r="AS53" s="314"/>
    </row>
    <row r="54" spans="2:47" s="141" customFormat="1" ht="18" customHeight="1">
      <c r="B54" s="260"/>
      <c r="C54" s="261"/>
      <c r="D54" s="261"/>
      <c r="E54" s="261"/>
      <c r="F54" s="261"/>
      <c r="G54" s="261"/>
      <c r="H54" s="261"/>
      <c r="I54" s="262"/>
      <c r="J54" s="315" t="s">
        <v>59</v>
      </c>
      <c r="K54" s="301"/>
      <c r="L54" s="316"/>
      <c r="M54" s="316"/>
      <c r="N54" s="316"/>
      <c r="O54" s="316"/>
      <c r="P54" s="316"/>
      <c r="Q54" s="316"/>
      <c r="R54" s="316"/>
      <c r="S54" s="316"/>
      <c r="T54" s="308"/>
      <c r="U54" s="308"/>
      <c r="V54" s="308"/>
      <c r="W54" s="317"/>
      <c r="X54" s="317"/>
      <c r="Y54" s="317"/>
      <c r="Z54" s="317"/>
      <c r="AA54" s="317"/>
      <c r="AB54" s="317"/>
      <c r="AC54" s="317"/>
      <c r="AD54" s="317"/>
      <c r="AE54" s="317"/>
      <c r="AF54" s="317"/>
      <c r="AG54" s="317"/>
      <c r="AH54" s="317"/>
      <c r="AI54" s="317"/>
      <c r="AJ54" s="317"/>
      <c r="AK54" s="317"/>
      <c r="AL54" s="308"/>
      <c r="AM54" s="317"/>
      <c r="AN54" s="317"/>
      <c r="AO54" s="317"/>
      <c r="AP54" s="317"/>
      <c r="AQ54" s="317"/>
      <c r="AR54" s="317"/>
      <c r="AS54" s="318"/>
    </row>
    <row r="55" spans="2:47" s="136" customFormat="1" ht="18" customHeight="1">
      <c r="B55" s="260"/>
      <c r="C55" s="261"/>
      <c r="D55" s="261"/>
      <c r="E55" s="261"/>
      <c r="F55" s="261"/>
      <c r="G55" s="261"/>
      <c r="H55" s="261"/>
      <c r="I55" s="262"/>
      <c r="J55" s="319"/>
      <c r="K55" s="300" t="s">
        <v>60</v>
      </c>
      <c r="L55" s="320"/>
      <c r="M55" s="320"/>
      <c r="N55" s="320"/>
      <c r="O55" s="320"/>
      <c r="P55" s="320"/>
      <c r="Q55" s="320"/>
      <c r="R55" s="320"/>
      <c r="S55" s="320"/>
      <c r="T55" s="321"/>
      <c r="U55" s="320"/>
      <c r="V55" s="320"/>
      <c r="W55" s="320"/>
      <c r="X55" s="320"/>
      <c r="Y55" s="320"/>
      <c r="Z55" s="320"/>
      <c r="AA55" s="320"/>
      <c r="AB55" s="320"/>
      <c r="AC55" s="320"/>
      <c r="AD55" s="320"/>
      <c r="AE55" s="320"/>
      <c r="AF55" s="320"/>
      <c r="AG55" s="320"/>
      <c r="AH55" s="320"/>
      <c r="AI55" s="320"/>
      <c r="AJ55" s="320"/>
      <c r="AK55" s="320"/>
      <c r="AL55" s="321"/>
      <c r="AM55" s="320"/>
      <c r="AN55" s="320"/>
      <c r="AO55" s="320"/>
      <c r="AP55" s="320"/>
      <c r="AQ55" s="320"/>
      <c r="AR55" s="320"/>
      <c r="AS55" s="322"/>
    </row>
    <row r="56" spans="2:47" s="141" customFormat="1" ht="18" customHeight="1">
      <c r="B56" s="260"/>
      <c r="C56" s="261"/>
      <c r="D56" s="261"/>
      <c r="E56" s="261"/>
      <c r="F56" s="261"/>
      <c r="G56" s="261"/>
      <c r="H56" s="261"/>
      <c r="I56" s="262"/>
      <c r="J56" s="315"/>
      <c r="K56" s="323"/>
      <c r="L56" s="301"/>
      <c r="M56" s="301"/>
      <c r="N56" s="301"/>
      <c r="O56" s="324" t="s">
        <v>61</v>
      </c>
      <c r="P56" s="325" t="s">
        <v>97</v>
      </c>
      <c r="Q56" s="326"/>
      <c r="R56" s="326"/>
      <c r="S56" s="326"/>
      <c r="T56" s="326"/>
      <c r="U56" s="326"/>
      <c r="V56" s="326"/>
      <c r="W56" s="327"/>
      <c r="X56" s="301" t="s">
        <v>62</v>
      </c>
      <c r="Y56" s="325" t="s">
        <v>98</v>
      </c>
      <c r="Z56" s="326"/>
      <c r="AA56" s="326"/>
      <c r="AB56" s="326"/>
      <c r="AC56" s="326"/>
      <c r="AD56" s="326"/>
      <c r="AE56" s="326"/>
      <c r="AF56" s="326"/>
      <c r="AG56" s="326"/>
      <c r="AH56" s="326"/>
      <c r="AI56" s="326"/>
      <c r="AJ56" s="326"/>
      <c r="AK56" s="327"/>
      <c r="AL56" s="301"/>
      <c r="AM56" s="301"/>
      <c r="AN56" s="301"/>
      <c r="AO56" s="301"/>
      <c r="AP56" s="301"/>
      <c r="AQ56" s="316"/>
      <c r="AR56" s="316"/>
      <c r="AS56" s="328"/>
    </row>
    <row r="57" spans="2:47" s="136" customFormat="1" ht="10.5" customHeight="1">
      <c r="B57" s="260"/>
      <c r="C57" s="261"/>
      <c r="D57" s="261"/>
      <c r="E57" s="261"/>
      <c r="F57" s="261"/>
      <c r="G57" s="261"/>
      <c r="H57" s="261"/>
      <c r="I57" s="262"/>
      <c r="J57" s="319"/>
      <c r="K57" s="248" t="s">
        <v>1184</v>
      </c>
      <c r="L57" s="320"/>
      <c r="M57" s="320"/>
      <c r="N57" s="320"/>
      <c r="O57" s="320"/>
      <c r="P57" s="320"/>
      <c r="Q57" s="320"/>
      <c r="R57" s="320"/>
      <c r="S57" s="320"/>
      <c r="T57" s="320"/>
      <c r="U57" s="320"/>
      <c r="V57" s="320"/>
      <c r="W57" s="320"/>
      <c r="X57" s="320"/>
      <c r="Y57" s="320"/>
      <c r="Z57" s="320"/>
      <c r="AA57" s="320"/>
      <c r="AB57" s="320"/>
      <c r="AC57" s="320"/>
      <c r="AD57" s="320"/>
      <c r="AE57" s="320"/>
      <c r="AF57" s="320"/>
      <c r="AG57" s="320"/>
      <c r="AH57" s="320"/>
      <c r="AI57" s="320"/>
      <c r="AJ57" s="320"/>
      <c r="AK57" s="320"/>
      <c r="AL57" s="321"/>
      <c r="AM57" s="320"/>
      <c r="AN57" s="320"/>
      <c r="AO57" s="320"/>
      <c r="AP57" s="320"/>
      <c r="AQ57" s="320"/>
      <c r="AR57" s="320"/>
      <c r="AS57" s="322"/>
    </row>
    <row r="58" spans="2:47" s="136" customFormat="1" ht="11.25" customHeight="1">
      <c r="B58" s="260"/>
      <c r="C58" s="261"/>
      <c r="D58" s="261"/>
      <c r="E58" s="261"/>
      <c r="F58" s="261"/>
      <c r="G58" s="261"/>
      <c r="H58" s="261"/>
      <c r="I58" s="262"/>
      <c r="J58" s="319"/>
      <c r="K58" s="248" t="s">
        <v>1185</v>
      </c>
      <c r="L58" s="320"/>
      <c r="M58" s="320"/>
      <c r="N58" s="320"/>
      <c r="O58" s="320"/>
      <c r="P58" s="320"/>
      <c r="Q58" s="320"/>
      <c r="R58" s="320"/>
      <c r="S58" s="320"/>
      <c r="T58" s="320"/>
      <c r="U58" s="320"/>
      <c r="V58" s="320"/>
      <c r="W58" s="320"/>
      <c r="X58" s="320"/>
      <c r="Y58" s="320"/>
      <c r="Z58" s="320"/>
      <c r="AA58" s="320"/>
      <c r="AB58" s="320"/>
      <c r="AC58" s="320"/>
      <c r="AD58" s="320"/>
      <c r="AE58" s="320"/>
      <c r="AF58" s="320"/>
      <c r="AG58" s="320"/>
      <c r="AH58" s="320"/>
      <c r="AI58" s="320"/>
      <c r="AJ58" s="320"/>
      <c r="AK58" s="320"/>
      <c r="AL58" s="321"/>
      <c r="AM58" s="320"/>
      <c r="AN58" s="320"/>
      <c r="AO58" s="320"/>
      <c r="AP58" s="320"/>
      <c r="AQ58" s="320"/>
      <c r="AR58" s="320"/>
      <c r="AS58" s="322"/>
    </row>
    <row r="59" spans="2:47" s="136" customFormat="1" ht="9" hidden="1" customHeight="1">
      <c r="B59" s="260"/>
      <c r="C59" s="261"/>
      <c r="D59" s="261"/>
      <c r="E59" s="261"/>
      <c r="F59" s="261"/>
      <c r="G59" s="261"/>
      <c r="H59" s="261"/>
      <c r="I59" s="262"/>
      <c r="J59" s="319"/>
      <c r="K59" s="307"/>
      <c r="L59" s="320"/>
      <c r="M59" s="320"/>
      <c r="N59" s="320"/>
      <c r="O59" s="320"/>
      <c r="P59" s="320"/>
      <c r="Q59" s="320"/>
      <c r="R59" s="320"/>
      <c r="S59" s="320"/>
      <c r="T59" s="320"/>
      <c r="U59" s="320"/>
      <c r="V59" s="320"/>
      <c r="W59" s="320"/>
      <c r="X59" s="320"/>
      <c r="Y59" s="320"/>
      <c r="Z59" s="320"/>
      <c r="AA59" s="320"/>
      <c r="AB59" s="320"/>
      <c r="AC59" s="320"/>
      <c r="AD59" s="320"/>
      <c r="AE59" s="320"/>
      <c r="AF59" s="320"/>
      <c r="AG59" s="320"/>
      <c r="AH59" s="320"/>
      <c r="AI59" s="320"/>
      <c r="AJ59" s="320"/>
      <c r="AK59" s="320"/>
      <c r="AL59" s="321"/>
      <c r="AM59" s="320"/>
      <c r="AN59" s="320"/>
      <c r="AO59" s="320"/>
      <c r="AP59" s="320"/>
      <c r="AQ59" s="320"/>
      <c r="AR59" s="320"/>
      <c r="AS59" s="322"/>
      <c r="AU59" s="136" t="s">
        <v>1183</v>
      </c>
    </row>
    <row r="60" spans="2:47" s="141" customFormat="1" ht="18" hidden="1" customHeight="1">
      <c r="B60" s="260"/>
      <c r="C60" s="261"/>
      <c r="D60" s="261"/>
      <c r="E60" s="261"/>
      <c r="F60" s="261"/>
      <c r="G60" s="261"/>
      <c r="H60" s="261"/>
      <c r="I60" s="262"/>
      <c r="J60" s="315"/>
      <c r="K60" s="323"/>
      <c r="L60" s="301"/>
      <c r="M60" s="301"/>
      <c r="N60" s="301"/>
      <c r="O60" s="324" t="s">
        <v>63</v>
      </c>
      <c r="P60" s="325" t="s">
        <v>99</v>
      </c>
      <c r="Q60" s="326"/>
      <c r="R60" s="326"/>
      <c r="S60" s="326"/>
      <c r="T60" s="326"/>
      <c r="U60" s="326"/>
      <c r="V60" s="326"/>
      <c r="W60" s="327"/>
      <c r="X60" s="301"/>
      <c r="Y60" s="316"/>
      <c r="Z60" s="316"/>
      <c r="AA60" s="301"/>
      <c r="AB60" s="316"/>
      <c r="AC60" s="301"/>
      <c r="AD60" s="301"/>
      <c r="AE60" s="301"/>
      <c r="AF60" s="301"/>
      <c r="AG60" s="316"/>
      <c r="AH60" s="316"/>
      <c r="AI60" s="316"/>
      <c r="AJ60" s="316"/>
      <c r="AK60" s="316"/>
      <c r="AL60" s="316"/>
      <c r="AM60" s="316"/>
      <c r="AN60" s="316"/>
      <c r="AO60" s="301"/>
      <c r="AP60" s="301"/>
      <c r="AQ60" s="316"/>
      <c r="AR60" s="316"/>
      <c r="AS60" s="328"/>
      <c r="AU60" s="136" t="s">
        <v>1183</v>
      </c>
    </row>
    <row r="61" spans="2:47" s="136" customFormat="1" ht="14.25" customHeight="1">
      <c r="B61" s="260"/>
      <c r="C61" s="261"/>
      <c r="D61" s="261"/>
      <c r="E61" s="261"/>
      <c r="F61" s="261"/>
      <c r="G61" s="261"/>
      <c r="H61" s="261"/>
      <c r="I61" s="262"/>
      <c r="J61" s="319"/>
      <c r="K61" s="248" t="s">
        <v>1186</v>
      </c>
      <c r="L61" s="320"/>
      <c r="M61" s="320"/>
      <c r="N61" s="320"/>
      <c r="O61" s="320"/>
      <c r="P61" s="320"/>
      <c r="Q61" s="320"/>
      <c r="R61" s="320"/>
      <c r="S61" s="320"/>
      <c r="T61" s="320"/>
      <c r="U61" s="320"/>
      <c r="V61" s="320"/>
      <c r="W61" s="320"/>
      <c r="X61" s="320"/>
      <c r="Y61" s="320"/>
      <c r="Z61" s="320"/>
      <c r="AA61" s="320"/>
      <c r="AB61" s="320"/>
      <c r="AC61" s="320"/>
      <c r="AD61" s="320"/>
      <c r="AE61" s="320"/>
      <c r="AF61" s="320"/>
      <c r="AG61" s="320"/>
      <c r="AH61" s="320"/>
      <c r="AI61" s="320"/>
      <c r="AJ61" s="320"/>
      <c r="AK61" s="320"/>
      <c r="AL61" s="321"/>
      <c r="AM61" s="320"/>
      <c r="AN61" s="320"/>
      <c r="AO61" s="320"/>
      <c r="AP61" s="320"/>
      <c r="AQ61" s="320"/>
      <c r="AR61" s="320"/>
      <c r="AS61" s="322"/>
    </row>
    <row r="62" spans="2:47" s="136" customFormat="1" ht="15" customHeight="1">
      <c r="B62" s="260"/>
      <c r="C62" s="261"/>
      <c r="D62" s="261"/>
      <c r="E62" s="261"/>
      <c r="F62" s="261"/>
      <c r="G62" s="261"/>
      <c r="H62" s="261"/>
      <c r="I62" s="262"/>
      <c r="J62" s="319"/>
      <c r="K62" s="329" t="s">
        <v>1194</v>
      </c>
      <c r="L62" s="320"/>
      <c r="M62" s="320"/>
      <c r="N62" s="320"/>
      <c r="O62" s="320"/>
      <c r="P62" s="320"/>
      <c r="Q62" s="320"/>
      <c r="R62" s="320"/>
      <c r="S62" s="320"/>
      <c r="T62" s="320"/>
      <c r="U62" s="320"/>
      <c r="V62" s="320"/>
      <c r="W62" s="320"/>
      <c r="X62" s="320"/>
      <c r="Y62" s="320"/>
      <c r="Z62" s="320"/>
      <c r="AA62" s="320"/>
      <c r="AB62" s="320"/>
      <c r="AC62" s="320"/>
      <c r="AD62" s="320"/>
      <c r="AE62" s="320"/>
      <c r="AF62" s="320"/>
      <c r="AG62" s="320"/>
      <c r="AH62" s="320"/>
      <c r="AI62" s="320"/>
      <c r="AJ62" s="320"/>
      <c r="AK62" s="320"/>
      <c r="AL62" s="321"/>
      <c r="AM62" s="320"/>
      <c r="AN62" s="320"/>
      <c r="AO62" s="320"/>
      <c r="AP62" s="320"/>
      <c r="AQ62" s="320"/>
      <c r="AR62" s="320"/>
      <c r="AS62" s="322"/>
    </row>
    <row r="63" spans="2:47" s="136" customFormat="1" ht="15" customHeight="1">
      <c r="B63" s="260"/>
      <c r="C63" s="261"/>
      <c r="D63" s="261"/>
      <c r="E63" s="261"/>
      <c r="F63" s="261"/>
      <c r="G63" s="261"/>
      <c r="H63" s="261"/>
      <c r="I63" s="262"/>
      <c r="J63" s="319"/>
      <c r="K63" s="329" t="s">
        <v>1188</v>
      </c>
      <c r="L63" s="320"/>
      <c r="M63" s="320"/>
      <c r="N63" s="320"/>
      <c r="O63" s="320"/>
      <c r="P63" s="320"/>
      <c r="Q63" s="320"/>
      <c r="R63" s="320"/>
      <c r="S63" s="320"/>
      <c r="T63" s="320"/>
      <c r="U63" s="320"/>
      <c r="V63" s="320"/>
      <c r="W63" s="320"/>
      <c r="X63" s="320"/>
      <c r="Y63" s="320"/>
      <c r="Z63" s="320"/>
      <c r="AA63" s="320"/>
      <c r="AB63" s="320"/>
      <c r="AC63" s="320"/>
      <c r="AD63" s="320"/>
      <c r="AE63" s="320"/>
      <c r="AF63" s="320"/>
      <c r="AG63" s="320"/>
      <c r="AH63" s="320"/>
      <c r="AI63" s="320"/>
      <c r="AJ63" s="320"/>
      <c r="AK63" s="320"/>
      <c r="AL63" s="321"/>
      <c r="AM63" s="320"/>
      <c r="AN63" s="320"/>
      <c r="AO63" s="320"/>
      <c r="AP63" s="320"/>
      <c r="AQ63" s="320"/>
      <c r="AR63" s="320"/>
      <c r="AS63" s="322"/>
    </row>
    <row r="64" spans="2:47" s="136" customFormat="1" ht="44.25" customHeight="1" thickBot="1">
      <c r="B64" s="260"/>
      <c r="C64" s="261"/>
      <c r="D64" s="261"/>
      <c r="E64" s="261"/>
      <c r="F64" s="261"/>
      <c r="G64" s="261"/>
      <c r="H64" s="261"/>
      <c r="I64" s="262"/>
      <c r="J64" s="330"/>
      <c r="K64" s="331" t="s">
        <v>1189</v>
      </c>
      <c r="L64" s="331"/>
      <c r="M64" s="331"/>
      <c r="N64" s="331"/>
      <c r="O64" s="331"/>
      <c r="P64" s="331"/>
      <c r="Q64" s="331"/>
      <c r="R64" s="331"/>
      <c r="S64" s="331"/>
      <c r="T64" s="331"/>
      <c r="U64" s="331"/>
      <c r="V64" s="331"/>
      <c r="W64" s="331"/>
      <c r="X64" s="331"/>
      <c r="Y64" s="331"/>
      <c r="Z64" s="331"/>
      <c r="AA64" s="331"/>
      <c r="AB64" s="331"/>
      <c r="AC64" s="331"/>
      <c r="AD64" s="331"/>
      <c r="AE64" s="331"/>
      <c r="AF64" s="331"/>
      <c r="AG64" s="331"/>
      <c r="AH64" s="331"/>
      <c r="AI64" s="331"/>
      <c r="AJ64" s="331"/>
      <c r="AK64" s="331"/>
      <c r="AL64" s="331"/>
      <c r="AM64" s="331"/>
      <c r="AN64" s="331"/>
      <c r="AO64" s="331"/>
      <c r="AP64" s="331"/>
      <c r="AQ64" s="331"/>
      <c r="AR64" s="331"/>
      <c r="AS64" s="332"/>
    </row>
    <row r="65" spans="2:45" s="141" customFormat="1" ht="18" hidden="1" customHeight="1">
      <c r="B65" s="260"/>
      <c r="C65" s="261"/>
      <c r="D65" s="261"/>
      <c r="E65" s="261"/>
      <c r="F65" s="261"/>
      <c r="G65" s="261"/>
      <c r="H65" s="261"/>
      <c r="I65" s="262"/>
      <c r="J65" s="315" t="s">
        <v>64</v>
      </c>
      <c r="K65" s="301"/>
      <c r="L65" s="316"/>
      <c r="M65" s="316"/>
      <c r="N65" s="316"/>
      <c r="O65" s="316"/>
      <c r="P65" s="316"/>
      <c r="Q65" s="316"/>
      <c r="R65" s="316"/>
      <c r="S65" s="316"/>
      <c r="T65" s="308"/>
      <c r="U65" s="308"/>
      <c r="V65" s="308"/>
      <c r="W65" s="333"/>
      <c r="X65" s="303"/>
      <c r="Y65" s="303"/>
      <c r="Z65" s="334"/>
      <c r="AA65" s="334"/>
      <c r="AB65" s="303"/>
      <c r="AC65" s="317"/>
      <c r="AD65" s="317"/>
      <c r="AE65" s="317"/>
      <c r="AF65" s="317"/>
      <c r="AG65" s="317"/>
      <c r="AH65" s="317"/>
      <c r="AI65" s="317"/>
      <c r="AJ65" s="317"/>
      <c r="AK65" s="317"/>
      <c r="AL65" s="308"/>
      <c r="AM65" s="317"/>
      <c r="AN65" s="317"/>
      <c r="AO65" s="317"/>
      <c r="AP65" s="317"/>
      <c r="AQ65" s="317"/>
      <c r="AR65" s="317"/>
      <c r="AS65" s="318"/>
    </row>
    <row r="66" spans="2:45" s="136" customFormat="1" ht="18" hidden="1" customHeight="1">
      <c r="B66" s="260"/>
      <c r="C66" s="261"/>
      <c r="D66" s="261"/>
      <c r="E66" s="261"/>
      <c r="F66" s="261"/>
      <c r="G66" s="261"/>
      <c r="H66" s="261"/>
      <c r="I66" s="262"/>
      <c r="J66" s="319"/>
      <c r="K66" s="300" t="s">
        <v>65</v>
      </c>
      <c r="L66" s="320"/>
      <c r="M66" s="320"/>
      <c r="N66" s="320"/>
      <c r="O66" s="320"/>
      <c r="P66" s="320"/>
      <c r="Q66" s="320"/>
      <c r="R66" s="320"/>
      <c r="S66" s="320"/>
      <c r="T66" s="321"/>
      <c r="U66" s="320"/>
      <c r="V66" s="320"/>
      <c r="W66" s="320"/>
      <c r="X66" s="320"/>
      <c r="Y66" s="320"/>
      <c r="Z66" s="320"/>
      <c r="AA66" s="320"/>
      <c r="AB66" s="320"/>
      <c r="AC66" s="320"/>
      <c r="AD66" s="320"/>
      <c r="AE66" s="320"/>
      <c r="AF66" s="320"/>
      <c r="AG66" s="320"/>
      <c r="AH66" s="320"/>
      <c r="AI66" s="320"/>
      <c r="AJ66" s="320"/>
      <c r="AK66" s="320"/>
      <c r="AL66" s="321"/>
      <c r="AM66" s="320"/>
      <c r="AN66" s="320"/>
      <c r="AO66" s="320"/>
      <c r="AP66" s="320"/>
      <c r="AQ66" s="320"/>
      <c r="AR66" s="320"/>
      <c r="AS66" s="322"/>
    </row>
    <row r="67" spans="2:45" s="141" customFormat="1" ht="18" hidden="1" customHeight="1">
      <c r="B67" s="260"/>
      <c r="C67" s="261"/>
      <c r="D67" s="261"/>
      <c r="E67" s="261"/>
      <c r="F67" s="261"/>
      <c r="G67" s="261"/>
      <c r="H67" s="261"/>
      <c r="I67" s="262"/>
      <c r="J67" s="315"/>
      <c r="K67" s="323"/>
      <c r="L67" s="301" t="s">
        <v>66</v>
      </c>
      <c r="M67" s="316"/>
      <c r="N67" s="301"/>
      <c r="O67" s="335"/>
      <c r="P67" s="336"/>
      <c r="Q67" s="336"/>
      <c r="R67" s="336"/>
      <c r="S67" s="336"/>
      <c r="T67" s="337"/>
      <c r="U67" s="338" t="str">
        <f>"@"&amp;'AtMOSInput(ReadOnly)'!B8&amp;".ap."&amp;'AtMOSInput(ReadOnly)'!B10</f>
        <v>@.ap.sphere.jp</v>
      </c>
      <c r="V67" s="302"/>
      <c r="W67" s="302"/>
      <c r="X67" s="302"/>
      <c r="Y67" s="302"/>
      <c r="Z67" s="302"/>
      <c r="AA67" s="302"/>
      <c r="AB67" s="302"/>
      <c r="AC67" s="302"/>
      <c r="AD67" s="302"/>
      <c r="AE67" s="302"/>
      <c r="AF67" s="302"/>
      <c r="AG67" s="302"/>
      <c r="AH67" s="302"/>
      <c r="AI67" s="302"/>
      <c r="AJ67" s="302"/>
      <c r="AK67" s="308"/>
      <c r="AL67" s="308"/>
      <c r="AM67" s="308"/>
      <c r="AN67" s="308"/>
      <c r="AO67" s="301"/>
      <c r="AP67" s="301"/>
      <c r="AQ67" s="316"/>
      <c r="AR67" s="316"/>
      <c r="AS67" s="328"/>
    </row>
    <row r="68" spans="2:45" s="136" customFormat="1" ht="15" hidden="1" customHeight="1">
      <c r="B68" s="260"/>
      <c r="C68" s="261"/>
      <c r="D68" s="261"/>
      <c r="E68" s="261"/>
      <c r="F68" s="261"/>
      <c r="G68" s="261"/>
      <c r="H68" s="261"/>
      <c r="I68" s="262"/>
      <c r="J68" s="319"/>
      <c r="K68" s="307" t="s">
        <v>67</v>
      </c>
      <c r="L68" s="320"/>
      <c r="M68" s="320"/>
      <c r="N68" s="320"/>
      <c r="O68" s="320"/>
      <c r="P68" s="320"/>
      <c r="Q68" s="320"/>
      <c r="R68" s="320"/>
      <c r="S68" s="320"/>
      <c r="T68" s="320"/>
      <c r="U68" s="320"/>
      <c r="V68" s="320"/>
      <c r="W68" s="320"/>
      <c r="X68" s="320"/>
      <c r="Y68" s="320"/>
      <c r="Z68" s="320"/>
      <c r="AA68" s="320"/>
      <c r="AB68" s="320"/>
      <c r="AC68" s="320"/>
      <c r="AD68" s="320"/>
      <c r="AE68" s="320"/>
      <c r="AF68" s="320"/>
      <c r="AG68" s="320"/>
      <c r="AH68" s="320"/>
      <c r="AI68" s="320"/>
      <c r="AJ68" s="320"/>
      <c r="AK68" s="320"/>
      <c r="AL68" s="321"/>
      <c r="AM68" s="320"/>
      <c r="AN68" s="320"/>
      <c r="AO68" s="320"/>
      <c r="AP68" s="320"/>
      <c r="AQ68" s="320"/>
      <c r="AR68" s="320"/>
      <c r="AS68" s="322"/>
    </row>
    <row r="69" spans="2:45" s="136" customFormat="1" ht="15" hidden="1" customHeight="1">
      <c r="B69" s="260"/>
      <c r="C69" s="261"/>
      <c r="D69" s="261"/>
      <c r="E69" s="261"/>
      <c r="F69" s="261"/>
      <c r="G69" s="261"/>
      <c r="H69" s="261"/>
      <c r="I69" s="262"/>
      <c r="J69" s="319"/>
      <c r="K69" s="307" t="s">
        <v>68</v>
      </c>
      <c r="L69" s="320"/>
      <c r="M69" s="320"/>
      <c r="N69" s="320"/>
      <c r="O69" s="320"/>
      <c r="P69" s="320"/>
      <c r="Q69" s="320"/>
      <c r="R69" s="320"/>
      <c r="S69" s="320"/>
      <c r="T69" s="320"/>
      <c r="U69" s="320"/>
      <c r="V69" s="320"/>
      <c r="W69" s="320"/>
      <c r="X69" s="320"/>
      <c r="Y69" s="320"/>
      <c r="Z69" s="320"/>
      <c r="AA69" s="320"/>
      <c r="AB69" s="320"/>
      <c r="AC69" s="320"/>
      <c r="AD69" s="320"/>
      <c r="AE69" s="320"/>
      <c r="AF69" s="320"/>
      <c r="AG69" s="320"/>
      <c r="AH69" s="320"/>
      <c r="AI69" s="320"/>
      <c r="AJ69" s="320"/>
      <c r="AK69" s="320"/>
      <c r="AL69" s="321"/>
      <c r="AM69" s="320"/>
      <c r="AN69" s="320"/>
      <c r="AO69" s="320"/>
      <c r="AP69" s="320"/>
      <c r="AQ69" s="320"/>
      <c r="AR69" s="320"/>
      <c r="AS69" s="322"/>
    </row>
    <row r="70" spans="2:45" s="136" customFormat="1" ht="15" hidden="1" customHeight="1">
      <c r="B70" s="260"/>
      <c r="C70" s="261"/>
      <c r="D70" s="261"/>
      <c r="E70" s="261"/>
      <c r="F70" s="261"/>
      <c r="G70" s="261"/>
      <c r="H70" s="261"/>
      <c r="I70" s="262"/>
      <c r="J70" s="319"/>
      <c r="K70" s="307"/>
      <c r="L70" s="301" t="s">
        <v>63</v>
      </c>
      <c r="M70" s="301"/>
      <c r="N70" s="301"/>
      <c r="O70" s="339"/>
      <c r="P70" s="340"/>
      <c r="Q70" s="340"/>
      <c r="R70" s="340"/>
      <c r="S70" s="340"/>
      <c r="T70" s="340"/>
      <c r="U70" s="340"/>
      <c r="V70" s="341"/>
      <c r="W70" s="320"/>
      <c r="X70" s="320"/>
      <c r="Y70" s="320"/>
      <c r="Z70" s="320"/>
      <c r="AA70" s="320"/>
      <c r="AB70" s="320"/>
      <c r="AC70" s="320"/>
      <c r="AD70" s="320"/>
      <c r="AE70" s="320"/>
      <c r="AF70" s="320"/>
      <c r="AG70" s="320"/>
      <c r="AH70" s="320"/>
      <c r="AI70" s="320"/>
      <c r="AJ70" s="320"/>
      <c r="AK70" s="320"/>
      <c r="AL70" s="321"/>
      <c r="AM70" s="320"/>
      <c r="AN70" s="320"/>
      <c r="AO70" s="320"/>
      <c r="AP70" s="320"/>
      <c r="AQ70" s="320"/>
      <c r="AR70" s="320"/>
      <c r="AS70" s="322"/>
    </row>
    <row r="71" spans="2:45" s="136" customFormat="1" ht="15" hidden="1" customHeight="1">
      <c r="B71" s="260"/>
      <c r="C71" s="261"/>
      <c r="D71" s="261"/>
      <c r="E71" s="261"/>
      <c r="F71" s="261"/>
      <c r="G71" s="261"/>
      <c r="H71" s="261"/>
      <c r="I71" s="262"/>
      <c r="J71" s="319"/>
      <c r="K71" s="307" t="s">
        <v>69</v>
      </c>
      <c r="L71" s="320"/>
      <c r="M71" s="320"/>
      <c r="N71" s="320"/>
      <c r="O71" s="320"/>
      <c r="P71" s="320"/>
      <c r="Q71" s="320"/>
      <c r="R71" s="320"/>
      <c r="S71" s="320"/>
      <c r="T71" s="320"/>
      <c r="U71" s="320"/>
      <c r="V71" s="320"/>
      <c r="W71" s="320"/>
      <c r="X71" s="320"/>
      <c r="Y71" s="320"/>
      <c r="Z71" s="320"/>
      <c r="AA71" s="320"/>
      <c r="AB71" s="320"/>
      <c r="AC71" s="320"/>
      <c r="AD71" s="320"/>
      <c r="AE71" s="320"/>
      <c r="AF71" s="320"/>
      <c r="AG71" s="320"/>
      <c r="AH71" s="320"/>
      <c r="AI71" s="320"/>
      <c r="AJ71" s="320"/>
      <c r="AK71" s="320"/>
      <c r="AL71" s="321"/>
      <c r="AM71" s="320"/>
      <c r="AN71" s="320"/>
      <c r="AO71" s="320"/>
      <c r="AP71" s="320"/>
      <c r="AQ71" s="320"/>
      <c r="AR71" s="320"/>
      <c r="AS71" s="322"/>
    </row>
    <row r="72" spans="2:45" s="136" customFormat="1" ht="18" hidden="1" customHeight="1">
      <c r="B72" s="342"/>
      <c r="C72" s="343"/>
      <c r="D72" s="343"/>
      <c r="E72" s="343"/>
      <c r="F72" s="343"/>
      <c r="G72" s="343"/>
      <c r="H72" s="343"/>
      <c r="I72" s="344"/>
      <c r="J72" s="345" t="s">
        <v>70</v>
      </c>
      <c r="K72" s="346"/>
      <c r="L72" s="346"/>
      <c r="M72" s="346"/>
      <c r="N72" s="346"/>
      <c r="O72" s="346"/>
      <c r="P72" s="346"/>
      <c r="Q72" s="347" t="s">
        <v>71</v>
      </c>
      <c r="R72" s="347"/>
      <c r="S72" s="347"/>
      <c r="T72" s="347"/>
      <c r="U72" s="347"/>
      <c r="V72" s="348"/>
      <c r="W72" s="348" t="s">
        <v>72</v>
      </c>
      <c r="X72" s="348"/>
      <c r="Y72" s="348"/>
      <c r="Z72" s="348"/>
      <c r="AA72" s="348"/>
      <c r="AB72" s="348"/>
      <c r="AC72" s="348"/>
      <c r="AD72" s="348"/>
      <c r="AE72" s="348"/>
      <c r="AF72" s="348"/>
      <c r="AG72" s="348"/>
      <c r="AH72" s="348"/>
      <c r="AI72" s="348"/>
      <c r="AJ72" s="348"/>
      <c r="AK72" s="348"/>
      <c r="AL72" s="348"/>
      <c r="AM72" s="348"/>
      <c r="AN72" s="348"/>
      <c r="AO72" s="348"/>
      <c r="AP72" s="348"/>
      <c r="AQ72" s="348"/>
      <c r="AR72" s="348"/>
      <c r="AS72" s="349"/>
    </row>
    <row r="73" spans="2:45" s="136" customFormat="1" ht="18" hidden="1" customHeight="1" thickBot="1">
      <c r="B73" s="342"/>
      <c r="C73" s="343"/>
      <c r="D73" s="343"/>
      <c r="E73" s="343"/>
      <c r="F73" s="343"/>
      <c r="G73" s="343"/>
      <c r="H73" s="343"/>
      <c r="I73" s="344"/>
      <c r="J73" s="350" t="s">
        <v>73</v>
      </c>
      <c r="K73" s="351"/>
      <c r="L73" s="351"/>
      <c r="M73" s="351"/>
      <c r="N73" s="352"/>
      <c r="O73" s="352"/>
      <c r="P73" s="352"/>
      <c r="Q73" s="353"/>
      <c r="R73" s="354"/>
      <c r="S73" s="354"/>
      <c r="T73" s="354"/>
      <c r="U73" s="354"/>
      <c r="V73" s="354"/>
      <c r="W73" s="354"/>
      <c r="X73" s="354"/>
      <c r="Y73" s="354"/>
      <c r="Z73" s="354"/>
      <c r="AA73" s="354"/>
      <c r="AB73" s="354"/>
      <c r="AC73" s="354"/>
      <c r="AD73" s="354"/>
      <c r="AE73" s="354"/>
      <c r="AF73" s="354"/>
      <c r="AG73" s="354"/>
      <c r="AH73" s="354"/>
      <c r="AI73" s="354"/>
      <c r="AJ73" s="354"/>
      <c r="AK73" s="354"/>
      <c r="AL73" s="354"/>
      <c r="AM73" s="354"/>
      <c r="AN73" s="354"/>
      <c r="AO73" s="354"/>
      <c r="AP73" s="354"/>
      <c r="AQ73" s="354"/>
      <c r="AR73" s="354"/>
      <c r="AS73" s="355"/>
    </row>
    <row r="74" spans="2:45" s="136" customFormat="1" ht="18" customHeight="1">
      <c r="B74" s="356" t="s">
        <v>100</v>
      </c>
      <c r="C74" s="357"/>
      <c r="D74" s="357"/>
      <c r="E74" s="357"/>
      <c r="F74" s="357"/>
      <c r="G74" s="357"/>
      <c r="H74" s="357"/>
      <c r="I74" s="357"/>
      <c r="J74" s="357"/>
      <c r="K74" s="357"/>
      <c r="L74" s="357"/>
      <c r="M74" s="357"/>
      <c r="N74" s="357"/>
      <c r="O74" s="357"/>
      <c r="P74" s="357"/>
      <c r="Q74" s="357"/>
      <c r="R74" s="357"/>
      <c r="S74" s="357"/>
      <c r="T74" s="357"/>
      <c r="U74" s="357"/>
      <c r="V74" s="357"/>
      <c r="W74" s="357"/>
      <c r="X74" s="357"/>
      <c r="Y74" s="357"/>
      <c r="Z74" s="357"/>
      <c r="AA74" s="357"/>
      <c r="AB74" s="357"/>
      <c r="AC74" s="357"/>
      <c r="AD74" s="357"/>
      <c r="AE74" s="357"/>
      <c r="AF74" s="357"/>
      <c r="AG74" s="357"/>
      <c r="AH74" s="357"/>
      <c r="AI74" s="357"/>
      <c r="AJ74" s="357"/>
      <c r="AK74" s="357"/>
      <c r="AL74" s="357"/>
      <c r="AM74" s="357"/>
      <c r="AN74" s="357"/>
      <c r="AO74" s="357"/>
      <c r="AP74" s="357"/>
      <c r="AQ74" s="357"/>
      <c r="AR74" s="357"/>
      <c r="AS74" s="358"/>
    </row>
    <row r="75" spans="2:45" ht="18" customHeight="1">
      <c r="B75" s="359" t="s">
        <v>76</v>
      </c>
      <c r="C75" s="359"/>
      <c r="D75" s="359"/>
      <c r="E75" s="359"/>
      <c r="F75" s="359"/>
      <c r="G75" s="359"/>
      <c r="H75" s="359"/>
      <c r="I75" s="359"/>
      <c r="J75" s="360">
        <v>0</v>
      </c>
      <c r="K75" s="360"/>
      <c r="L75" s="360"/>
      <c r="M75" s="360"/>
      <c r="N75" s="360"/>
      <c r="O75" s="360"/>
      <c r="P75" s="360"/>
      <c r="Q75" s="360"/>
      <c r="R75" s="360"/>
      <c r="S75" s="360"/>
      <c r="T75" s="360"/>
      <c r="U75" s="360"/>
      <c r="V75" s="361" t="s">
        <v>101</v>
      </c>
      <c r="W75" s="361"/>
      <c r="X75" s="361"/>
      <c r="Y75" s="361"/>
      <c r="Z75" s="361"/>
      <c r="AA75" s="361"/>
      <c r="AB75" s="361"/>
      <c r="AC75" s="361"/>
      <c r="AD75" s="361"/>
      <c r="AE75" s="361"/>
      <c r="AF75" s="361"/>
      <c r="AG75" s="361"/>
      <c r="AH75" s="361"/>
      <c r="AI75" s="361"/>
      <c r="AJ75" s="361"/>
      <c r="AK75" s="361"/>
      <c r="AL75" s="361"/>
      <c r="AM75" s="361"/>
      <c r="AN75" s="361"/>
      <c r="AO75" s="361"/>
      <c r="AP75" s="361"/>
      <c r="AQ75" s="361"/>
      <c r="AR75" s="361"/>
      <c r="AS75" s="361"/>
    </row>
    <row r="76" spans="2:45" ht="18" customHeight="1">
      <c r="B76" s="362" t="s">
        <v>79</v>
      </c>
      <c r="C76" s="363"/>
      <c r="D76" s="363"/>
      <c r="E76" s="363"/>
      <c r="F76" s="363"/>
      <c r="G76" s="363"/>
      <c r="H76" s="363"/>
      <c r="I76" s="364"/>
      <c r="J76" s="365"/>
      <c r="K76" s="366"/>
      <c r="L76" s="366"/>
      <c r="M76" s="366"/>
      <c r="N76" s="366"/>
      <c r="O76" s="366"/>
      <c r="P76" s="366"/>
      <c r="Q76" s="366"/>
      <c r="R76" s="366"/>
      <c r="S76" s="366"/>
      <c r="T76" s="366"/>
      <c r="U76" s="367"/>
      <c r="V76" s="368" t="s">
        <v>80</v>
      </c>
      <c r="W76" s="184"/>
      <c r="X76" s="184"/>
      <c r="Y76" s="184"/>
      <c r="Z76" s="184"/>
      <c r="AA76" s="184"/>
      <c r="AB76" s="184"/>
      <c r="AC76" s="184"/>
      <c r="AD76" s="184"/>
      <c r="AE76" s="184"/>
      <c r="AF76" s="184"/>
      <c r="AG76" s="184"/>
      <c r="AH76" s="184"/>
      <c r="AI76" s="184"/>
      <c r="AJ76" s="184"/>
      <c r="AK76" s="184"/>
      <c r="AL76" s="184"/>
      <c r="AM76" s="184"/>
      <c r="AN76" s="184"/>
      <c r="AO76" s="184"/>
      <c r="AP76" s="184"/>
      <c r="AQ76" s="184"/>
      <c r="AR76" s="184"/>
      <c r="AS76" s="369"/>
    </row>
    <row r="77" spans="2:45" ht="18" customHeight="1">
      <c r="B77" s="359" t="s">
        <v>81</v>
      </c>
      <c r="C77" s="359"/>
      <c r="D77" s="359"/>
      <c r="E77" s="359"/>
      <c r="F77" s="359"/>
      <c r="G77" s="359"/>
      <c r="H77" s="359"/>
      <c r="I77" s="359"/>
      <c r="J77" s="370"/>
      <c r="K77" s="371"/>
      <c r="L77" s="371"/>
      <c r="M77" s="371"/>
      <c r="N77" s="371"/>
      <c r="O77" s="371"/>
      <c r="P77" s="371"/>
      <c r="Q77" s="371"/>
      <c r="R77" s="371"/>
      <c r="S77" s="371"/>
      <c r="T77" s="371"/>
      <c r="U77" s="372"/>
      <c r="V77" s="368" t="s">
        <v>82</v>
      </c>
      <c r="W77" s="184"/>
      <c r="X77" s="184"/>
      <c r="Y77" s="184"/>
      <c r="Z77" s="184"/>
      <c r="AA77" s="184"/>
      <c r="AB77" s="184"/>
      <c r="AC77" s="184"/>
      <c r="AD77" s="184"/>
      <c r="AE77" s="184"/>
      <c r="AF77" s="184"/>
      <c r="AG77" s="184"/>
      <c r="AH77" s="184"/>
      <c r="AI77" s="184"/>
      <c r="AJ77" s="184"/>
      <c r="AK77" s="184"/>
      <c r="AL77" s="184"/>
      <c r="AM77" s="184"/>
      <c r="AN77" s="184"/>
      <c r="AO77" s="184"/>
      <c r="AP77" s="184"/>
      <c r="AQ77" s="184"/>
      <c r="AR77" s="184"/>
      <c r="AS77" s="369"/>
    </row>
    <row r="78" spans="2:45" ht="18" hidden="1" customHeight="1">
      <c r="B78" s="362" t="s">
        <v>83</v>
      </c>
      <c r="C78" s="363"/>
      <c r="D78" s="363"/>
      <c r="E78" s="363"/>
      <c r="F78" s="363"/>
      <c r="G78" s="363"/>
      <c r="H78" s="363"/>
      <c r="I78" s="364"/>
      <c r="J78" s="373"/>
      <c r="K78" s="374"/>
      <c r="L78" s="374"/>
      <c r="M78" s="374"/>
      <c r="N78" s="184" t="s">
        <v>10</v>
      </c>
      <c r="O78" s="375" t="s">
        <v>84</v>
      </c>
      <c r="P78" s="376"/>
      <c r="Q78" s="376"/>
      <c r="R78" s="376"/>
      <c r="S78" s="376"/>
      <c r="T78" s="376"/>
      <c r="U78" s="377"/>
      <c r="V78" s="378" t="s">
        <v>1265</v>
      </c>
      <c r="W78" s="184"/>
      <c r="X78" s="184"/>
      <c r="Y78" s="184"/>
      <c r="Z78" s="184"/>
      <c r="AA78" s="184"/>
      <c r="AB78" s="184"/>
      <c r="AC78" s="184"/>
      <c r="AD78" s="184"/>
      <c r="AE78" s="184"/>
      <c r="AF78" s="184"/>
      <c r="AG78" s="184"/>
      <c r="AH78" s="184"/>
      <c r="AI78" s="184"/>
      <c r="AJ78" s="184"/>
      <c r="AK78" s="184"/>
      <c r="AL78" s="184"/>
      <c r="AM78" s="184"/>
      <c r="AN78" s="184"/>
      <c r="AO78" s="184"/>
      <c r="AP78" s="184"/>
      <c r="AQ78" s="184"/>
      <c r="AR78" s="184"/>
      <c r="AS78" s="369"/>
    </row>
    <row r="79" spans="2:45">
      <c r="B79" s="359" t="s">
        <v>85</v>
      </c>
      <c r="C79" s="359"/>
      <c r="D79" s="359"/>
      <c r="E79" s="359"/>
      <c r="F79" s="359"/>
      <c r="G79" s="359"/>
      <c r="H79" s="359"/>
      <c r="I79" s="359"/>
      <c r="J79" s="370"/>
      <c r="K79" s="371"/>
      <c r="L79" s="371"/>
      <c r="M79" s="371"/>
      <c r="N79" s="371"/>
      <c r="O79" s="371"/>
      <c r="P79" s="371"/>
      <c r="Q79" s="371"/>
      <c r="R79" s="371"/>
      <c r="S79" s="371"/>
      <c r="T79" s="371"/>
      <c r="U79" s="372"/>
      <c r="V79" s="368" t="s">
        <v>86</v>
      </c>
      <c r="W79" s="184"/>
      <c r="X79" s="184"/>
      <c r="Y79" s="184"/>
      <c r="Z79" s="184"/>
      <c r="AA79" s="184"/>
      <c r="AB79" s="184"/>
      <c r="AC79" s="184"/>
      <c r="AD79" s="184"/>
      <c r="AE79" s="184"/>
      <c r="AF79" s="184"/>
      <c r="AG79" s="184"/>
      <c r="AH79" s="184"/>
      <c r="AI79" s="184"/>
      <c r="AJ79" s="184"/>
      <c r="AK79" s="184"/>
      <c r="AL79" s="184"/>
      <c r="AM79" s="184"/>
      <c r="AN79" s="184"/>
      <c r="AO79" s="184"/>
      <c r="AP79" s="184"/>
      <c r="AQ79" s="184"/>
      <c r="AR79" s="184"/>
      <c r="AS79" s="369"/>
    </row>
    <row r="80" spans="2:45" hidden="1">
      <c r="B80" s="362" t="s">
        <v>87</v>
      </c>
      <c r="C80" s="363"/>
      <c r="D80" s="363"/>
      <c r="E80" s="363"/>
      <c r="F80" s="363"/>
      <c r="G80" s="363"/>
      <c r="H80" s="363"/>
      <c r="I80" s="364"/>
      <c r="J80" s="379"/>
      <c r="K80" s="380"/>
      <c r="L80" s="380"/>
      <c r="M80" s="380"/>
      <c r="N80" s="380"/>
      <c r="O80" s="380"/>
      <c r="P80" s="380"/>
      <c r="Q80" s="380"/>
      <c r="R80" s="380"/>
      <c r="S80" s="380"/>
      <c r="T80" s="380"/>
      <c r="U80" s="380"/>
      <c r="V80" s="381" t="s">
        <v>1270</v>
      </c>
      <c r="W80" s="254"/>
      <c r="X80" s="254"/>
      <c r="Y80" s="254"/>
      <c r="Z80" s="254"/>
      <c r="AA80" s="254"/>
      <c r="AB80" s="254"/>
      <c r="AC80" s="254"/>
      <c r="AD80" s="254"/>
      <c r="AE80" s="254"/>
      <c r="AF80" s="254"/>
      <c r="AG80" s="254"/>
      <c r="AH80" s="254"/>
      <c r="AI80" s="254"/>
      <c r="AJ80" s="254"/>
      <c r="AK80" s="254"/>
      <c r="AL80" s="254"/>
      <c r="AM80" s="254"/>
      <c r="AN80" s="254"/>
      <c r="AO80" s="254"/>
      <c r="AP80" s="254"/>
      <c r="AQ80" s="254"/>
      <c r="AR80" s="254"/>
      <c r="AS80" s="382"/>
    </row>
  </sheetData>
  <sheetProtection algorithmName="SHA-512" hashValue="kZneOlWUn6W0FKmVvUxKmPmR6ZfWDmW3aaq/sdda9UiuX50PAmbaAcVvKaj1o5buhG7s2x85tgYU5UQsd8SYuw==" saltValue="WgwrPk9VliWIeCoWP0P4Iw==" spinCount="100000" sheet="1" objects="1" scenarios="1"/>
  <dataConsolidate/>
  <mergeCells count="80">
    <mergeCell ref="B78:I78"/>
    <mergeCell ref="B80:I80"/>
    <mergeCell ref="J80:U80"/>
    <mergeCell ref="B79:I79"/>
    <mergeCell ref="J79:U79"/>
    <mergeCell ref="C7:X7"/>
    <mergeCell ref="B2:AS2"/>
    <mergeCell ref="B3:AS3"/>
    <mergeCell ref="B4:AS4"/>
    <mergeCell ref="B5:AS5"/>
    <mergeCell ref="B6:AS6"/>
    <mergeCell ref="C8:X8"/>
    <mergeCell ref="C9:X9"/>
    <mergeCell ref="J10:L10"/>
    <mergeCell ref="M10:N10"/>
    <mergeCell ref="O10:P10"/>
    <mergeCell ref="S10:T10"/>
    <mergeCell ref="W10:X10"/>
    <mergeCell ref="AR10:AS10"/>
    <mergeCell ref="L12:P12"/>
    <mergeCell ref="R12:V12"/>
    <mergeCell ref="K16:AE16"/>
    <mergeCell ref="J18:J23"/>
    <mergeCell ref="K19:AE19"/>
    <mergeCell ref="K22:Z22"/>
    <mergeCell ref="AB22:AR22"/>
    <mergeCell ref="AN10:AO10"/>
    <mergeCell ref="AP10:AQ10"/>
    <mergeCell ref="AB10:AF10"/>
    <mergeCell ref="AG10:AI10"/>
    <mergeCell ref="AJ10:AK10"/>
    <mergeCell ref="AL10:AM10"/>
    <mergeCell ref="B53:I71"/>
    <mergeCell ref="P56:W56"/>
    <mergeCell ref="Y56:AK56"/>
    <mergeCell ref="P60:W60"/>
    <mergeCell ref="W65:Y65"/>
    <mergeCell ref="Z65:AB65"/>
    <mergeCell ref="O67:T67"/>
    <mergeCell ref="U67:AJ67"/>
    <mergeCell ref="O70:V70"/>
    <mergeCell ref="K64:AS64"/>
    <mergeCell ref="R50:V50"/>
    <mergeCell ref="B36:I47"/>
    <mergeCell ref="L38:N38"/>
    <mergeCell ref="S38:U38"/>
    <mergeCell ref="L50:P50"/>
    <mergeCell ref="K47:AS47"/>
    <mergeCell ref="AL38:AN38"/>
    <mergeCell ref="K45:T45"/>
    <mergeCell ref="B48:I52"/>
    <mergeCell ref="AD38:AF38"/>
    <mergeCell ref="AH38:AJ38"/>
    <mergeCell ref="J72:P72"/>
    <mergeCell ref="Q72:U72"/>
    <mergeCell ref="B77:I77"/>
    <mergeCell ref="J77:U77"/>
    <mergeCell ref="J73:P73"/>
    <mergeCell ref="Q73:AS73"/>
    <mergeCell ref="B74:AS74"/>
    <mergeCell ref="B75:I75"/>
    <mergeCell ref="J75:U75"/>
    <mergeCell ref="B76:I76"/>
    <mergeCell ref="J76:U76"/>
    <mergeCell ref="K32:AR32"/>
    <mergeCell ref="AE34:AJ34"/>
    <mergeCell ref="Z34:AC34"/>
    <mergeCell ref="Z38:AB38"/>
    <mergeCell ref="L14:S14"/>
    <mergeCell ref="K26:AS26"/>
    <mergeCell ref="K28:X28"/>
    <mergeCell ref="Z28:AM28"/>
    <mergeCell ref="K29:AS30"/>
    <mergeCell ref="P31:Q31"/>
    <mergeCell ref="R31:S31"/>
    <mergeCell ref="T31:U31"/>
    <mergeCell ref="V31:W31"/>
    <mergeCell ref="X31:Y31"/>
    <mergeCell ref="Z31:AA31"/>
    <mergeCell ref="K25:AE25"/>
  </mergeCells>
  <phoneticPr fontId="5"/>
  <conditionalFormatting sqref="J76:U76">
    <cfRule type="expression" dxfId="9" priority="10">
      <formula>$Q$12="■"</formula>
    </cfRule>
  </conditionalFormatting>
  <conditionalFormatting sqref="J11:AS12">
    <cfRule type="expression" dxfId="8" priority="9">
      <formula>AND($K$12="■",$Q$12="■")</formula>
    </cfRule>
  </conditionalFormatting>
  <conditionalFormatting sqref="J37:AS37 J38 Y38:AS38 J39:AS39 J40 L40:AS40">
    <cfRule type="expression" dxfId="6" priority="8">
      <formula>OR(AND($K$38="■",$R$38="■"),AND($K$38="■",$Y$38="■"),AND($R$38="■",$Y$38="■"),AND($K$38="■",$R$38="■",$Y$38="■"))</formula>
    </cfRule>
  </conditionalFormatting>
  <conditionalFormatting sqref="J41:AS43">
    <cfRule type="expression" dxfId="5" priority="7">
      <formula>AND($K$42="■",$X$42="■")</formula>
    </cfRule>
  </conditionalFormatting>
  <conditionalFormatting sqref="J48:AS56 J59:AS60 J57:J58 L57:AS58 L61:AS63 J61:J64">
    <cfRule type="expression" dxfId="4" priority="12">
      <formula>$K$12="■"</formula>
    </cfRule>
  </conditionalFormatting>
  <conditionalFormatting sqref="J65:AS71">
    <cfRule type="expression" dxfId="3" priority="14">
      <formula>$K$50="■"</formula>
    </cfRule>
  </conditionalFormatting>
  <conditionalFormatting sqref="O67:T67 O70:V70">
    <cfRule type="expression" dxfId="2" priority="13">
      <formula>$K$50="■"</formula>
    </cfRule>
  </conditionalFormatting>
  <conditionalFormatting sqref="P56:W56 Y56:AK56 P60:W60">
    <cfRule type="expression" dxfId="1" priority="11">
      <formula>$K$12="■"</formula>
    </cfRule>
  </conditionalFormatting>
  <dataValidations count="4">
    <dataValidation type="list" allowBlank="1" showInputMessage="1" showErrorMessage="1" sqref="AG10:AI10" xr:uid="{00000000-0002-0000-0100-000000000000}">
      <formula1>"選択式,vpn,one,cun"</formula1>
    </dataValidation>
    <dataValidation type="list" allowBlank="1" showInputMessage="1" showErrorMessage="1" sqref="AC38 Q12:Q14 K50 Q50 V33:V34 X42 K42 AG38 N78 Y38 AK38 K12:K14 T14 P33" xr:uid="{00000000-0002-0000-0100-000001000000}">
      <formula1>"□,■"</formula1>
    </dataValidation>
    <dataValidation type="list" allowBlank="1" showInputMessage="1" showErrorMessage="1" sqref="Q72:U72" xr:uid="{00000000-0002-0000-0100-000002000000}">
      <formula1>"なし,あり"</formula1>
    </dataValidation>
    <dataValidation allowBlank="1" showInputMessage="1" showErrorMessage="1" prompt="合計半角128文字以内で入力してください" sqref="Z34:AC34 AE34:AJ34" xr:uid="{00000000-0002-0000-0100-000003000000}"/>
  </dataValidations>
  <pageMargins left="0.47244094488188981" right="0.39370078740157483" top="0.35433070866141736" bottom="0.39370078740157483" header="0.19685039370078741" footer="0.19685039370078741"/>
  <pageSetup paperSize="9" scale="71" orientation="portrait" r:id="rId1"/>
  <headerFooter alignWithMargins="0">
    <oddFooter>&amp;C&amp;8*Master'sONEサービスお客様個人情報保護方針については、次のURLをご確認ください。 
http://www.mastersone.jp/privacy/index.html&amp;R&amp;7&amp;A</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5" id="{70630D53-01BE-43C9-A8F8-36DCB595E1A3}">
            <xm:f>AND(初期設定・企業識別子追加!$K$12="■",初期設定・企業識別子追加!$Q$12="■")</xm:f>
            <x14:dxf>
              <fill>
                <patternFill>
                  <bgColor rgb="FFFF0000"/>
                </patternFill>
              </fill>
            </x14:dxf>
          </x14:cfRule>
          <xm:sqref>J13:AS14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4000000}">
          <x14:formula1>
            <xm:f>リスト!$A$2:$A$8</xm:f>
          </x14:formula1>
          <xm:sqref>K45:T45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tint="-0.499984740745262"/>
  </sheetPr>
  <dimension ref="A1:F55"/>
  <sheetViews>
    <sheetView topLeftCell="A21" zoomScale="85" zoomScaleNormal="85" workbookViewId="0">
      <selection activeCell="B48" sqref="B48"/>
    </sheetView>
  </sheetViews>
  <sheetFormatPr defaultColWidth="9" defaultRowHeight="15.75"/>
  <cols>
    <col min="1" max="1" width="40.375" style="11" bestFit="1" customWidth="1"/>
    <col min="2" max="2" width="31" style="17" customWidth="1"/>
    <col min="3" max="3" width="26.5" style="13" bestFit="1" customWidth="1"/>
    <col min="4" max="4" width="34" style="13" customWidth="1"/>
    <col min="5" max="5" width="19.5" style="11" customWidth="1"/>
    <col min="6" max="16384" width="9" style="11"/>
  </cols>
  <sheetData>
    <row r="1" spans="1:6">
      <c r="A1" s="8" t="s">
        <v>1195</v>
      </c>
      <c r="B1" s="9" t="s">
        <v>102</v>
      </c>
      <c r="C1" s="10" t="s">
        <v>103</v>
      </c>
      <c r="D1" s="10" t="s">
        <v>104</v>
      </c>
      <c r="E1" s="11" t="s">
        <v>1241</v>
      </c>
    </row>
    <row r="2" spans="1:6">
      <c r="A2" s="11" t="s">
        <v>1196</v>
      </c>
      <c r="B2" s="12" t="str">
        <f>IF(AND(初期設定・企業識別子追加!O10="",初期設定・企業識別子追加!S10="",初期設定・企業識別子追加!W10=""),"",初期設定・企業識別子追加!M10&amp;初期設定・企業識別子追加!O10&amp;"/"&amp;初期設定・企業識別子追加!S10&amp;"/"&amp;初期設定・企業識別子追加!W10)</f>
        <v/>
      </c>
      <c r="C2" s="13" t="s">
        <v>105</v>
      </c>
      <c r="E2" s="11" t="b">
        <f>IF(OR(_xlfn.ISFORMULA(B2), NOT(ISBLANK(B2))), TRUE, FALSE)</f>
        <v>1</v>
      </c>
    </row>
    <row r="3" spans="1:6">
      <c r="A3" s="11" t="s">
        <v>1197</v>
      </c>
      <c r="B3" s="14" t="str">
        <f>初期設定・企業識別子追加!AG10 &amp; 初期設定・企業識別子追加!AJ10 &amp; 初期設定・企業識別子追加!AL10 &amp; 初期設定・企業識別子追加!AN10 &amp; 初期設定・企業識別子追加!AP10 &amp; 初期設定・企業識別子追加!AR10</f>
        <v>選択式</v>
      </c>
      <c r="C3" s="13" t="s">
        <v>106</v>
      </c>
      <c r="E3" s="11" t="b">
        <f t="shared" ref="E3:E55" si="0">IF(OR(_xlfn.ISFORMULA(B3), NOT(ISBLANK(B3))), TRUE, FALSE)</f>
        <v>1</v>
      </c>
    </row>
    <row r="4" spans="1:6">
      <c r="A4" s="11" t="s">
        <v>1198</v>
      </c>
      <c r="B4" s="14" t="str">
        <f>IF(初期設定・企業識別子追加!K26="","",初期設定・企業識別子追加!K26)</f>
        <v/>
      </c>
      <c r="C4" s="13" t="s">
        <v>106</v>
      </c>
      <c r="E4" s="11" t="b">
        <f t="shared" si="0"/>
        <v>1</v>
      </c>
    </row>
    <row r="5" spans="1:6" ht="37.5" customHeight="1">
      <c r="A5" s="11" t="s">
        <v>1199</v>
      </c>
      <c r="B5" s="14">
        <f>IF(ISERROR(FIND("InfoSphere",初期設定・企業識別子追加!B2)),1,2)</f>
        <v>2</v>
      </c>
      <c r="C5" s="13" t="s">
        <v>107</v>
      </c>
      <c r="D5" s="15" t="s">
        <v>108</v>
      </c>
      <c r="E5" s="11" t="b">
        <f t="shared" si="0"/>
        <v>1</v>
      </c>
    </row>
    <row r="6" spans="1:6" ht="84" customHeight="1">
      <c r="A6" s="11" t="s">
        <v>1200</v>
      </c>
      <c r="B6" s="14" t="str">
        <f>IF(初期設定・企業識別子追加!K43="■","5",IF(初期設定・企業識別子追加!X43="■","1",""))</f>
        <v/>
      </c>
      <c r="C6" s="13" t="s">
        <v>109</v>
      </c>
      <c r="D6" s="15" t="s">
        <v>110</v>
      </c>
      <c r="E6" s="11" t="b">
        <f t="shared" si="0"/>
        <v>1</v>
      </c>
      <c r="F6" s="16"/>
    </row>
    <row r="7" spans="1:6">
      <c r="A7" s="11" t="s">
        <v>1201</v>
      </c>
      <c r="B7" s="14" t="str">
        <f>B8&amp;"." &amp; B9&amp; "." &amp;B10</f>
        <v>..sphere.jp</v>
      </c>
      <c r="C7" s="13" t="s">
        <v>106</v>
      </c>
      <c r="E7" s="11" t="b">
        <f t="shared" si="0"/>
        <v>1</v>
      </c>
    </row>
    <row r="8" spans="1:6">
      <c r="A8" s="11" t="s">
        <v>1202</v>
      </c>
      <c r="B8" s="14" t="str">
        <f>IF(初期設定・企業識別子追加!K29="","",初期設定・企業識別子追加!K29)</f>
        <v/>
      </c>
      <c r="C8" s="13" t="s">
        <v>106</v>
      </c>
      <c r="E8" s="11" t="b">
        <f t="shared" si="0"/>
        <v>1</v>
      </c>
    </row>
    <row r="9" spans="1:6">
      <c r="A9" s="11" t="s">
        <v>1203</v>
      </c>
      <c r="B9" s="14" t="str">
        <f>IF(AND(B12=1,B11=2),"ic3",IF(AND(B12=2,B11=2),"ict",IF(AND(B12=1,B11=1),"iu3",IF(AND(B12=2,B11=1),"iut",IF(AND(B12=5,B11=2),"cia","")))))</f>
        <v/>
      </c>
      <c r="C9" s="13" t="s">
        <v>106</v>
      </c>
      <c r="E9" s="11" t="b">
        <f t="shared" si="0"/>
        <v>1</v>
      </c>
    </row>
    <row r="10" spans="1:6">
      <c r="A10" s="11" t="s">
        <v>111</v>
      </c>
      <c r="B10" s="14" t="s">
        <v>112</v>
      </c>
      <c r="C10" s="13" t="s">
        <v>106</v>
      </c>
      <c r="E10" s="11" t="b">
        <f t="shared" si="0"/>
        <v>1</v>
      </c>
    </row>
    <row r="11" spans="1:6" ht="31.5">
      <c r="A11" s="11" t="s">
        <v>1204</v>
      </c>
      <c r="B11" s="14" t="str">
        <f>IF(AND(初期設定・企業識別子追加!K14="□",初期設定・企業識別子追加!T14="□",初期設定・企業識別子追加!AF14="□"),"",IF(初期設定・企業識別子追加!T14="■",1,2))</f>
        <v/>
      </c>
      <c r="C11" s="13" t="s">
        <v>113</v>
      </c>
      <c r="D11" s="15" t="s">
        <v>114</v>
      </c>
      <c r="E11" s="11" t="b">
        <f t="shared" si="0"/>
        <v>1</v>
      </c>
    </row>
    <row r="12" spans="1:6" ht="94.5">
      <c r="A12" s="11" t="s">
        <v>1205</v>
      </c>
      <c r="B12" s="14" t="str">
        <f>IF(OR(初期設定・企業識別子追加!K39="■",初期設定・企業識別子追加!R39="■"),1,IF(AND(初期設定・企業識別子追加!Y39="■",OR(初期設定・企業識別子追加!K14="■",初期設定・企業識別子追加!T14="■")),2,IF(AND(初期設定・企業識別子追加!Y39="■",初期設定・企業識別子追加!AF14="■"),5,"")))</f>
        <v/>
      </c>
      <c r="C12" s="13" t="s">
        <v>115</v>
      </c>
      <c r="D12" s="15" t="s">
        <v>116</v>
      </c>
      <c r="E12" s="11" t="b">
        <f t="shared" si="0"/>
        <v>1</v>
      </c>
    </row>
    <row r="13" spans="1:6" ht="31.5">
      <c r="A13" s="11" t="s">
        <v>117</v>
      </c>
      <c r="B13" s="14">
        <f>IF(OR(初期設定・企業識別子追加!R39="■",初期設定・企業識別子追加!Y39="■"),2,IF(初期設定・企業識別子追加!K39="■",1,""))</f>
        <v>2</v>
      </c>
      <c r="C13" s="13" t="s">
        <v>118</v>
      </c>
      <c r="D13" s="15" t="s">
        <v>119</v>
      </c>
      <c r="E13" s="11" t="b">
        <f t="shared" si="0"/>
        <v>1</v>
      </c>
    </row>
    <row r="14" spans="1:6">
      <c r="A14" s="11" t="s">
        <v>1206</v>
      </c>
      <c r="B14" s="14" t="str">
        <f>IFERROR(MID(初期設定・企業識別子追加!K46,FIND("/",初期設定・企業識別子追加!K46),3),"")</f>
        <v/>
      </c>
      <c r="C14" s="13" t="s">
        <v>106</v>
      </c>
      <c r="E14" s="11" t="b">
        <f t="shared" si="0"/>
        <v>1</v>
      </c>
    </row>
    <row r="15" spans="1:6" ht="31.5">
      <c r="A15" s="11" t="s">
        <v>1207</v>
      </c>
      <c r="B15" s="14"/>
      <c r="C15" s="13" t="s">
        <v>120</v>
      </c>
      <c r="D15" s="15" t="s">
        <v>121</v>
      </c>
      <c r="E15" s="11" t="b">
        <f t="shared" si="0"/>
        <v>0</v>
      </c>
    </row>
    <row r="16" spans="1:6">
      <c r="A16" s="11" t="s">
        <v>122</v>
      </c>
      <c r="B16" s="14"/>
      <c r="C16" s="13" t="s">
        <v>106</v>
      </c>
      <c r="E16" s="11" t="b">
        <f t="shared" si="0"/>
        <v>0</v>
      </c>
    </row>
    <row r="17" spans="1:6">
      <c r="A17" s="11" t="s">
        <v>1208</v>
      </c>
      <c r="B17" s="14"/>
      <c r="C17" s="13" t="s">
        <v>106</v>
      </c>
      <c r="E17" s="11" t="b">
        <f t="shared" si="0"/>
        <v>0</v>
      </c>
    </row>
    <row r="18" spans="1:6">
      <c r="A18" s="11" t="s">
        <v>1209</v>
      </c>
      <c r="B18" s="14"/>
      <c r="C18" s="13" t="s">
        <v>106</v>
      </c>
      <c r="E18" s="11" t="b">
        <f t="shared" si="0"/>
        <v>0</v>
      </c>
    </row>
    <row r="19" spans="1:6" ht="31.5">
      <c r="A19" s="11" t="s">
        <v>1210</v>
      </c>
      <c r="B19" s="14"/>
      <c r="C19" s="13" t="s">
        <v>123</v>
      </c>
      <c r="D19" s="15" t="s">
        <v>121</v>
      </c>
      <c r="E19" s="11" t="b">
        <f t="shared" si="0"/>
        <v>0</v>
      </c>
    </row>
    <row r="20" spans="1:6" ht="31.5">
      <c r="A20" s="11" t="s">
        <v>1211</v>
      </c>
      <c r="B20" s="14" t="str">
        <f>IF(初期設定・企業識別子追加!K12="■",0,"")</f>
        <v/>
      </c>
      <c r="C20" s="13" t="s">
        <v>124</v>
      </c>
      <c r="D20" s="15" t="s">
        <v>121</v>
      </c>
      <c r="E20" s="11" t="b">
        <f>IF(OR(_xlfn.ISFORMULA(B20), NOT(ISBLANK(B20))), TRUE, FALSE)</f>
        <v>1</v>
      </c>
    </row>
    <row r="21" spans="1:6">
      <c r="A21" s="11" t="s">
        <v>125</v>
      </c>
      <c r="B21" s="14" t="str">
        <f>IF(初期設定・企業識別子追加!O68="","",初期設定・企業識別子追加!O68)</f>
        <v/>
      </c>
      <c r="C21" s="13" t="s">
        <v>106</v>
      </c>
      <c r="E21" s="11" t="b">
        <f t="shared" si="0"/>
        <v>1</v>
      </c>
    </row>
    <row r="22" spans="1:6">
      <c r="A22" s="11" t="s">
        <v>126</v>
      </c>
      <c r="B22" s="14" t="str">
        <f>IF(初期設定・企業識別子追加!O71="","",初期設定・企業識別子追加!O71)</f>
        <v/>
      </c>
      <c r="C22" s="13" t="s">
        <v>106</v>
      </c>
      <c r="E22" s="11" t="b">
        <f t="shared" si="0"/>
        <v>1</v>
      </c>
    </row>
    <row r="23" spans="1:6" ht="31.5">
      <c r="A23" s="11" t="s">
        <v>1212</v>
      </c>
      <c r="B23" s="14"/>
      <c r="C23" s="13" t="s">
        <v>127</v>
      </c>
      <c r="D23" s="15" t="s">
        <v>121</v>
      </c>
      <c r="E23" s="11" t="b">
        <f t="shared" si="0"/>
        <v>0</v>
      </c>
    </row>
    <row r="24" spans="1:6">
      <c r="A24" s="11" t="s">
        <v>128</v>
      </c>
      <c r="B24" s="14"/>
      <c r="C24" s="13" t="s">
        <v>106</v>
      </c>
      <c r="E24" s="11" t="b">
        <f t="shared" si="0"/>
        <v>0</v>
      </c>
    </row>
    <row r="25" spans="1:6">
      <c r="A25" s="11" t="s">
        <v>129</v>
      </c>
      <c r="B25" s="14"/>
      <c r="C25" s="13" t="s">
        <v>106</v>
      </c>
      <c r="E25" s="11" t="b">
        <f t="shared" si="0"/>
        <v>0</v>
      </c>
    </row>
    <row r="26" spans="1:6">
      <c r="A26" s="11" t="s">
        <v>130</v>
      </c>
      <c r="B26" s="14" t="str">
        <f>IF(初期設定・企業識別子追加!P57="","",初期設定・企業識別子追加!P57&amp;初期設定・企業識別子追加!X57&amp;初期設定・企業識別子追加!Y57)</f>
        <v/>
      </c>
      <c r="C26" s="13" t="s">
        <v>106</v>
      </c>
      <c r="E26" s="11" t="b">
        <f t="shared" si="0"/>
        <v>1</v>
      </c>
    </row>
    <row r="27" spans="1:6">
      <c r="A27" s="11" t="s">
        <v>131</v>
      </c>
      <c r="B27" s="79"/>
      <c r="C27" s="13" t="s">
        <v>106</v>
      </c>
      <c r="E27" s="11" t="b">
        <f t="shared" si="0"/>
        <v>0</v>
      </c>
      <c r="F27" s="11" t="s">
        <v>1242</v>
      </c>
    </row>
    <row r="28" spans="1:6">
      <c r="A28" s="11" t="s">
        <v>1213</v>
      </c>
      <c r="B28" s="14">
        <f>IF(初期設定・企業識別子追加!J76="","",初期設定・企業識別子追加!J76)</f>
        <v>0</v>
      </c>
      <c r="C28" s="13" t="s">
        <v>132</v>
      </c>
      <c r="E28" s="11" t="b">
        <f t="shared" si="0"/>
        <v>1</v>
      </c>
    </row>
    <row r="29" spans="1:6">
      <c r="A29" s="11" t="s">
        <v>1214</v>
      </c>
      <c r="B29" s="14" t="str">
        <f>IF(AND(初期設定・企業識別子追加!P32="",  初期設定・企業識別子追加!T32="", 初期設定・企業識別子追加!X32=""),"",  初期設定・企業識別子追加!O32 &amp;初期設定・企業識別子追加!P32&amp; "/" &amp; 初期設定・企業識別子追加!T32 &amp; "/" &amp; 初期設定・企業識別子追加!X32)</f>
        <v/>
      </c>
      <c r="C29" s="13" t="s">
        <v>105</v>
      </c>
      <c r="E29" s="11" t="b">
        <f t="shared" si="0"/>
        <v>1</v>
      </c>
    </row>
    <row r="30" spans="1:6">
      <c r="A30" s="11" t="s">
        <v>1215</v>
      </c>
      <c r="B30" s="14" t="str">
        <f>IF(初期設定・企業識別子追加!J78="","",初期設定・企業識別子追加!J78)</f>
        <v/>
      </c>
      <c r="C30" s="13" t="s">
        <v>106</v>
      </c>
      <c r="E30" s="11" t="b">
        <f t="shared" si="0"/>
        <v>1</v>
      </c>
    </row>
    <row r="31" spans="1:6">
      <c r="A31" s="11" t="s">
        <v>1216</v>
      </c>
      <c r="B31" s="14" t="str">
        <f>IF(初期設定・企業識別子追加!Q12="■","",IF(初期設定・企業識別子追加!J77="","",初期設定・企業識別子追加!J77))</f>
        <v/>
      </c>
      <c r="C31" s="13" t="s">
        <v>106</v>
      </c>
      <c r="E31" s="11" t="b">
        <f t="shared" si="0"/>
        <v>1</v>
      </c>
    </row>
    <row r="32" spans="1:6">
      <c r="A32" s="11" t="s">
        <v>1217</v>
      </c>
      <c r="B32" s="14"/>
      <c r="E32" s="11" t="b">
        <f t="shared" si="0"/>
        <v>0</v>
      </c>
    </row>
    <row r="33" spans="1:5">
      <c r="A33" s="11" t="s">
        <v>1218</v>
      </c>
      <c r="B33" s="14"/>
      <c r="E33" s="11" t="b">
        <f t="shared" si="0"/>
        <v>0</v>
      </c>
    </row>
    <row r="34" spans="1:5">
      <c r="A34" s="11" t="s">
        <v>1219</v>
      </c>
      <c r="B34" s="14"/>
      <c r="E34" s="11" t="b">
        <f t="shared" si="0"/>
        <v>0</v>
      </c>
    </row>
    <row r="35" spans="1:5">
      <c r="A35" s="11" t="s">
        <v>1220</v>
      </c>
      <c r="B35" s="14"/>
      <c r="E35" s="11" t="b">
        <f t="shared" si="0"/>
        <v>0</v>
      </c>
    </row>
    <row r="36" spans="1:5">
      <c r="A36" s="11" t="s">
        <v>1221</v>
      </c>
      <c r="B36" s="14"/>
      <c r="E36" s="11" t="b">
        <f t="shared" si="0"/>
        <v>0</v>
      </c>
    </row>
    <row r="37" spans="1:5">
      <c r="A37" s="11" t="s">
        <v>1222</v>
      </c>
      <c r="B37" s="14"/>
      <c r="E37" s="11" t="b">
        <f t="shared" si="0"/>
        <v>0</v>
      </c>
    </row>
    <row r="38" spans="1:5">
      <c r="A38" s="11" t="s">
        <v>1223</v>
      </c>
      <c r="B38" s="14"/>
      <c r="E38" s="11" t="b">
        <f t="shared" si="0"/>
        <v>0</v>
      </c>
    </row>
    <row r="39" spans="1:5">
      <c r="A39" s="11" t="s">
        <v>1224</v>
      </c>
      <c r="B39" s="14" t="str">
        <f>IF(OR(AND(初期設定・企業識別子追加!P34="□",初期設定・企業識別子追加!V34="□",初期設定・企業識別子追加!V35="□"),初期設定・企業識別子追加!P34="■"),"",IF(初期設定・企業識別子追加!V34="■",初期設定・企業識別子追加!AB23,初期設定・企業識別子追加!Z35&amp;"@"&amp;初期設定・企業識別子追加!AE35))</f>
        <v/>
      </c>
      <c r="C39" s="13" t="s">
        <v>106</v>
      </c>
      <c r="E39" s="11" t="b">
        <f t="shared" si="0"/>
        <v>1</v>
      </c>
    </row>
    <row r="40" spans="1:5">
      <c r="A40" s="11" t="s">
        <v>1225</v>
      </c>
      <c r="B40" s="14" t="str">
        <f>IF(初期設定・企業識別子追加!J80="","",初期設定・企業識別子追加!J80)</f>
        <v/>
      </c>
      <c r="E40" s="11" t="b">
        <f t="shared" si="0"/>
        <v>1</v>
      </c>
    </row>
    <row r="41" spans="1:5">
      <c r="A41" s="11" t="s">
        <v>1226</v>
      </c>
      <c r="B41" s="14" t="s">
        <v>133</v>
      </c>
      <c r="E41" s="11" t="b">
        <f t="shared" si="0"/>
        <v>1</v>
      </c>
    </row>
    <row r="42" spans="1:5">
      <c r="A42" s="11" t="s">
        <v>1227</v>
      </c>
      <c r="E42" s="11" t="b">
        <f t="shared" si="0"/>
        <v>0</v>
      </c>
    </row>
    <row r="43" spans="1:5">
      <c r="A43" s="11" t="s">
        <v>1228</v>
      </c>
      <c r="E43" s="11" t="b">
        <f t="shared" si="0"/>
        <v>0</v>
      </c>
    </row>
    <row r="44" spans="1:5">
      <c r="A44" s="11" t="s">
        <v>1229</v>
      </c>
      <c r="E44" s="11" t="b">
        <f t="shared" si="0"/>
        <v>0</v>
      </c>
    </row>
    <row r="45" spans="1:5">
      <c r="A45" s="11" t="s">
        <v>1230</v>
      </c>
      <c r="E45" s="11" t="b">
        <f t="shared" si="0"/>
        <v>0</v>
      </c>
    </row>
    <row r="46" spans="1:5">
      <c r="A46" s="11" t="s">
        <v>1231</v>
      </c>
      <c r="E46" s="11" t="b">
        <f t="shared" si="0"/>
        <v>0</v>
      </c>
    </row>
    <row r="47" spans="1:5">
      <c r="A47" s="11" t="s">
        <v>1232</v>
      </c>
      <c r="E47" s="11" t="b">
        <f t="shared" si="0"/>
        <v>0</v>
      </c>
    </row>
    <row r="48" spans="1:5">
      <c r="A48" s="11" t="s">
        <v>1233</v>
      </c>
      <c r="B48" s="17" t="str">
        <f>IF(初期設定・企業識別子追加!J81&lt;&gt;"",初期設定・企業識別子追加!J81,"")</f>
        <v/>
      </c>
      <c r="E48" s="11" t="b">
        <f t="shared" si="0"/>
        <v>1</v>
      </c>
    </row>
    <row r="49" spans="1:5">
      <c r="A49" s="11" t="s">
        <v>1234</v>
      </c>
      <c r="B49" s="17">
        <v>30720</v>
      </c>
      <c r="E49" s="11" t="b">
        <f t="shared" si="0"/>
        <v>1</v>
      </c>
    </row>
    <row r="50" spans="1:5">
      <c r="A50" s="11" t="s">
        <v>1235</v>
      </c>
      <c r="B50" s="17">
        <f>チップ型SIM料金表!B46</f>
        <v>0.2</v>
      </c>
      <c r="E50" s="11" t="b">
        <f t="shared" si="0"/>
        <v>1</v>
      </c>
    </row>
    <row r="51" spans="1:5">
      <c r="A51" s="11" t="s">
        <v>1236</v>
      </c>
      <c r="B51" s="17">
        <f>チップ型SIM料金表!B47</f>
        <v>1</v>
      </c>
      <c r="E51" s="11" t="b">
        <f t="shared" si="0"/>
        <v>1</v>
      </c>
    </row>
    <row r="52" spans="1:5">
      <c r="A52" s="11" t="s">
        <v>1237</v>
      </c>
      <c r="C52" s="13" t="s">
        <v>1276</v>
      </c>
      <c r="D52" s="13" t="s">
        <v>1277</v>
      </c>
      <c r="E52" s="11" t="b">
        <f t="shared" si="0"/>
        <v>0</v>
      </c>
    </row>
    <row r="53" spans="1:5">
      <c r="A53" s="11" t="s">
        <v>1238</v>
      </c>
      <c r="C53" s="13" t="s">
        <v>1276</v>
      </c>
      <c r="E53" s="11" t="b">
        <f t="shared" si="0"/>
        <v>0</v>
      </c>
    </row>
    <row r="54" spans="1:5">
      <c r="A54" s="11" t="s">
        <v>1239</v>
      </c>
      <c r="C54" s="13" t="s">
        <v>1278</v>
      </c>
      <c r="E54" s="11" t="b">
        <f t="shared" si="0"/>
        <v>0</v>
      </c>
    </row>
    <row r="55" spans="1:5">
      <c r="A55" s="11" t="s">
        <v>1240</v>
      </c>
      <c r="E55" s="11" t="b">
        <f t="shared" si="0"/>
        <v>0</v>
      </c>
    </row>
  </sheetData>
  <phoneticPr fontId="5"/>
  <conditionalFormatting sqref="E2:E55">
    <cfRule type="containsText" dxfId="0" priority="1" operator="containsText" text="TRUE">
      <formula>NOT(ISERROR(SEARCH("TRUE",E2)))</formula>
    </cfRule>
  </conditionalFormatting>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29"/>
  <sheetViews>
    <sheetView zoomScale="70" zoomScaleNormal="70" workbookViewId="0"/>
  </sheetViews>
  <sheetFormatPr defaultColWidth="9" defaultRowHeight="13.5"/>
  <cols>
    <col min="1" max="16384" width="9" style="24"/>
  </cols>
  <sheetData>
    <row r="1" spans="1:14" ht="18.75" customHeight="1">
      <c r="A1" s="23"/>
      <c r="B1" s="23"/>
      <c r="C1" s="23"/>
      <c r="D1" s="23"/>
      <c r="E1" s="23"/>
      <c r="F1" s="23"/>
      <c r="G1" s="23"/>
      <c r="H1" s="23"/>
      <c r="I1" s="23"/>
      <c r="J1" s="23"/>
      <c r="K1" s="23"/>
      <c r="L1" s="23"/>
      <c r="M1" s="23"/>
      <c r="N1" s="23"/>
    </row>
    <row r="2" spans="1:14" ht="18.75" customHeight="1">
      <c r="A2" s="23"/>
      <c r="B2" s="23"/>
      <c r="C2" s="23"/>
      <c r="D2" s="23"/>
      <c r="E2" s="23"/>
      <c r="F2" s="23"/>
      <c r="G2" s="23"/>
      <c r="H2" s="23"/>
      <c r="I2" s="23"/>
      <c r="J2" s="23"/>
      <c r="K2" s="23"/>
      <c r="L2" s="23"/>
      <c r="M2" s="23"/>
      <c r="N2" s="23"/>
    </row>
    <row r="3" spans="1:14" ht="18.75" customHeight="1">
      <c r="A3" s="23"/>
      <c r="B3" s="23"/>
      <c r="C3" s="23"/>
      <c r="D3" s="23"/>
      <c r="E3" s="23"/>
      <c r="F3" s="23"/>
      <c r="G3" s="23"/>
      <c r="H3" s="23"/>
      <c r="I3" s="23"/>
      <c r="J3" s="23"/>
      <c r="K3" s="23"/>
      <c r="L3" s="23"/>
      <c r="M3" s="23"/>
      <c r="N3" s="23"/>
    </row>
    <row r="4" spans="1:14" ht="18.75" customHeight="1">
      <c r="A4" s="23"/>
      <c r="B4" s="23"/>
      <c r="C4" s="23"/>
      <c r="D4" s="23"/>
      <c r="E4" s="23"/>
      <c r="F4" s="23"/>
      <c r="G4" s="23"/>
      <c r="H4" s="23"/>
      <c r="I4" s="23"/>
      <c r="J4" s="23"/>
      <c r="K4" s="23"/>
      <c r="L4" s="23"/>
      <c r="M4" s="23"/>
      <c r="N4" s="23"/>
    </row>
    <row r="5" spans="1:14" ht="18.75" customHeight="1">
      <c r="A5" s="23"/>
      <c r="B5" s="23"/>
      <c r="C5" s="23"/>
      <c r="D5" s="23"/>
      <c r="E5" s="23"/>
      <c r="F5" s="23"/>
      <c r="G5" s="23"/>
      <c r="H5" s="23"/>
      <c r="I5" s="23"/>
      <c r="J5" s="23"/>
      <c r="K5" s="23"/>
      <c r="L5" s="23"/>
      <c r="M5" s="23"/>
      <c r="N5" s="23"/>
    </row>
    <row r="6" spans="1:14" ht="18.75" customHeight="1">
      <c r="A6" s="23"/>
      <c r="B6" s="23"/>
      <c r="C6" s="23"/>
      <c r="D6" s="23"/>
      <c r="E6" s="23"/>
      <c r="F6" s="23"/>
      <c r="G6" s="23"/>
      <c r="H6" s="23"/>
      <c r="I6" s="23"/>
      <c r="J6" s="23"/>
      <c r="K6" s="23"/>
      <c r="L6" s="23"/>
      <c r="M6" s="23"/>
      <c r="N6" s="23"/>
    </row>
    <row r="7" spans="1:14" ht="18.75" customHeight="1">
      <c r="A7" s="23"/>
      <c r="B7" s="23"/>
      <c r="C7" s="23"/>
      <c r="D7" s="23"/>
      <c r="E7" s="23"/>
      <c r="F7" s="23"/>
      <c r="G7" s="23"/>
      <c r="H7" s="23"/>
      <c r="I7" s="23"/>
      <c r="J7" s="23"/>
      <c r="K7" s="23"/>
      <c r="L7" s="23"/>
      <c r="M7" s="23"/>
      <c r="N7" s="23"/>
    </row>
    <row r="8" spans="1:14" ht="18.75" customHeight="1">
      <c r="A8" s="23"/>
      <c r="B8" s="23"/>
      <c r="C8" s="23"/>
      <c r="D8" s="23"/>
      <c r="E8" s="23"/>
      <c r="F8" s="23"/>
      <c r="G8" s="23"/>
      <c r="H8" s="23"/>
      <c r="I8" s="23"/>
      <c r="J8" s="23"/>
      <c r="K8" s="23"/>
      <c r="L8" s="23"/>
      <c r="M8" s="23"/>
      <c r="N8" s="23"/>
    </row>
    <row r="9" spans="1:14" ht="18.75" customHeight="1">
      <c r="A9" s="23"/>
      <c r="B9" s="23"/>
      <c r="C9" s="23"/>
      <c r="D9" s="23"/>
      <c r="E9" s="23"/>
      <c r="F9" s="23"/>
      <c r="G9" s="23"/>
      <c r="H9" s="23"/>
      <c r="I9" s="23"/>
      <c r="J9" s="23"/>
      <c r="K9" s="23"/>
      <c r="L9" s="23"/>
      <c r="M9" s="23"/>
      <c r="N9" s="23"/>
    </row>
    <row r="10" spans="1:14" ht="18.75" customHeight="1">
      <c r="A10" s="23"/>
      <c r="B10" s="23"/>
      <c r="C10" s="23"/>
      <c r="D10" s="23"/>
      <c r="E10" s="23"/>
      <c r="F10" s="23"/>
      <c r="G10" s="23"/>
      <c r="H10" s="23"/>
      <c r="I10" s="23"/>
      <c r="J10" s="23"/>
      <c r="K10" s="23"/>
      <c r="L10" s="23"/>
      <c r="M10" s="23"/>
      <c r="N10" s="23"/>
    </row>
    <row r="11" spans="1:14" ht="18.75" customHeight="1">
      <c r="A11" s="23"/>
      <c r="B11" s="23"/>
      <c r="C11" s="23"/>
      <c r="D11" s="23"/>
      <c r="E11" s="23"/>
      <c r="F11" s="23"/>
      <c r="G11" s="23"/>
      <c r="H11" s="23"/>
      <c r="I11" s="23"/>
      <c r="J11" s="23"/>
      <c r="K11" s="23"/>
      <c r="L11" s="23"/>
      <c r="M11" s="23"/>
      <c r="N11" s="23"/>
    </row>
    <row r="12" spans="1:14" ht="18.75" customHeight="1">
      <c r="A12" s="23"/>
      <c r="B12" s="23"/>
      <c r="C12" s="23"/>
      <c r="D12" s="23"/>
      <c r="E12" s="23"/>
      <c r="F12" s="23"/>
      <c r="G12" s="23"/>
      <c r="H12" s="23"/>
      <c r="I12" s="23"/>
      <c r="J12" s="23"/>
      <c r="K12" s="23"/>
      <c r="L12" s="23"/>
      <c r="M12" s="23"/>
      <c r="N12" s="23"/>
    </row>
    <row r="13" spans="1:14" ht="18.75" customHeight="1">
      <c r="A13" s="23"/>
      <c r="B13" s="23"/>
      <c r="C13" s="23"/>
      <c r="D13" s="23"/>
      <c r="E13" s="23"/>
      <c r="F13" s="23"/>
      <c r="G13" s="23"/>
      <c r="H13" s="23"/>
      <c r="I13" s="23"/>
      <c r="J13" s="23"/>
      <c r="K13" s="23"/>
      <c r="L13" s="23"/>
      <c r="M13" s="23"/>
      <c r="N13" s="23"/>
    </row>
    <row r="14" spans="1:14" ht="18.75" customHeight="1">
      <c r="A14" s="23"/>
      <c r="B14" s="23"/>
      <c r="C14" s="23"/>
      <c r="D14" s="23"/>
      <c r="E14" s="23"/>
      <c r="F14" s="23"/>
      <c r="G14" s="23"/>
      <c r="H14" s="23"/>
      <c r="I14" s="23"/>
      <c r="J14" s="23"/>
      <c r="K14" s="23"/>
      <c r="L14" s="23"/>
      <c r="M14" s="23"/>
      <c r="N14" s="23"/>
    </row>
    <row r="15" spans="1:14" ht="18.75" customHeight="1">
      <c r="A15" s="23"/>
      <c r="B15" s="23"/>
      <c r="C15" s="23"/>
      <c r="D15" s="23"/>
      <c r="E15" s="23"/>
      <c r="F15" s="23"/>
      <c r="G15" s="23"/>
      <c r="H15" s="23"/>
      <c r="I15" s="23"/>
      <c r="J15" s="23"/>
      <c r="K15" s="23"/>
      <c r="L15" s="23"/>
      <c r="M15" s="23"/>
      <c r="N15" s="23"/>
    </row>
    <row r="16" spans="1:14" ht="18.75" customHeight="1">
      <c r="A16" s="23"/>
      <c r="B16" s="23"/>
      <c r="C16" s="23"/>
      <c r="D16" s="23"/>
      <c r="E16" s="23"/>
      <c r="F16" s="23"/>
      <c r="G16" s="23"/>
      <c r="H16" s="23"/>
      <c r="I16" s="23"/>
      <c r="J16" s="23"/>
      <c r="K16" s="23"/>
      <c r="L16" s="23"/>
      <c r="M16" s="23"/>
      <c r="N16" s="23"/>
    </row>
    <row r="17" spans="1:14" ht="18.75" customHeight="1">
      <c r="A17" s="23"/>
      <c r="B17" s="23"/>
      <c r="C17" s="23"/>
      <c r="D17" s="23"/>
      <c r="E17" s="23"/>
      <c r="F17" s="23"/>
      <c r="G17" s="23"/>
      <c r="H17" s="23"/>
      <c r="I17" s="23"/>
      <c r="J17" s="23"/>
      <c r="K17" s="23"/>
      <c r="L17" s="23"/>
      <c r="M17" s="23"/>
      <c r="N17" s="23"/>
    </row>
    <row r="18" spans="1:14" ht="18.75" customHeight="1">
      <c r="A18" s="23"/>
      <c r="B18" s="23"/>
      <c r="C18" s="23"/>
      <c r="D18" s="23"/>
      <c r="E18" s="23"/>
      <c r="F18" s="23"/>
      <c r="G18" s="23"/>
      <c r="H18" s="23"/>
      <c r="I18" s="23"/>
      <c r="J18" s="23"/>
      <c r="K18" s="23"/>
      <c r="L18" s="23"/>
      <c r="M18" s="23"/>
      <c r="N18" s="23"/>
    </row>
    <row r="19" spans="1:14" ht="18.75" customHeight="1">
      <c r="A19" s="23"/>
      <c r="B19" s="23"/>
      <c r="C19" s="23"/>
      <c r="D19" s="23"/>
      <c r="E19" s="23"/>
      <c r="F19" s="23"/>
      <c r="G19" s="23"/>
      <c r="H19" s="23"/>
      <c r="I19" s="23"/>
      <c r="J19" s="23"/>
      <c r="K19" s="23"/>
      <c r="L19" s="23"/>
      <c r="M19" s="23"/>
      <c r="N19" s="23"/>
    </row>
    <row r="20" spans="1:14" ht="18.75" customHeight="1">
      <c r="A20" s="23"/>
      <c r="B20" s="23"/>
      <c r="C20" s="23"/>
      <c r="D20" s="23"/>
      <c r="E20" s="23"/>
      <c r="F20" s="23"/>
      <c r="G20" s="23"/>
      <c r="H20" s="23"/>
      <c r="I20" s="23"/>
      <c r="J20" s="23"/>
      <c r="K20" s="23"/>
      <c r="L20" s="23"/>
      <c r="M20" s="23"/>
      <c r="N20" s="23"/>
    </row>
    <row r="21" spans="1:14" ht="18.75" customHeight="1">
      <c r="A21" s="23"/>
      <c r="B21" s="23"/>
      <c r="C21" s="23"/>
      <c r="D21" s="23"/>
      <c r="E21" s="23"/>
      <c r="F21" s="23"/>
      <c r="G21" s="23"/>
      <c r="H21" s="23"/>
      <c r="I21" s="23"/>
      <c r="J21" s="23"/>
      <c r="K21" s="23"/>
      <c r="L21" s="23"/>
      <c r="M21" s="23"/>
      <c r="N21" s="23"/>
    </row>
    <row r="22" spans="1:14" ht="18.75" customHeight="1">
      <c r="A22" s="23"/>
      <c r="B22" s="23"/>
      <c r="C22" s="23"/>
      <c r="D22" s="23"/>
      <c r="E22" s="23"/>
      <c r="F22" s="23"/>
      <c r="G22" s="23"/>
      <c r="H22" s="23"/>
      <c r="I22" s="23"/>
      <c r="J22" s="23"/>
      <c r="K22" s="23"/>
      <c r="L22" s="23"/>
      <c r="M22" s="23"/>
      <c r="N22" s="23"/>
    </row>
    <row r="23" spans="1:14" ht="18.75" customHeight="1">
      <c r="A23" s="23"/>
      <c r="B23" s="23"/>
      <c r="C23" s="23"/>
      <c r="D23" s="23"/>
      <c r="E23" s="23"/>
      <c r="F23" s="23"/>
      <c r="G23" s="23"/>
      <c r="H23" s="23"/>
      <c r="I23" s="23"/>
      <c r="J23" s="23"/>
      <c r="K23" s="23"/>
      <c r="L23" s="23"/>
      <c r="M23" s="23"/>
      <c r="N23" s="23"/>
    </row>
    <row r="24" spans="1:14" ht="18.75" customHeight="1">
      <c r="A24" s="23"/>
      <c r="B24" s="23"/>
      <c r="C24" s="23"/>
      <c r="D24" s="23"/>
      <c r="E24" s="23"/>
      <c r="F24" s="23"/>
      <c r="G24" s="23"/>
      <c r="H24" s="23"/>
      <c r="I24" s="23"/>
      <c r="J24" s="23"/>
      <c r="K24" s="23"/>
      <c r="L24" s="23"/>
      <c r="M24" s="23"/>
      <c r="N24" s="23"/>
    </row>
    <row r="25" spans="1:14">
      <c r="A25" s="23"/>
      <c r="B25" s="23"/>
      <c r="C25" s="23"/>
      <c r="D25" s="23"/>
      <c r="E25" s="23"/>
      <c r="F25" s="23"/>
      <c r="G25" s="23"/>
      <c r="H25" s="23"/>
      <c r="I25" s="23"/>
      <c r="J25" s="23"/>
      <c r="K25" s="23"/>
      <c r="L25" s="23"/>
      <c r="M25" s="23"/>
      <c r="N25" s="23"/>
    </row>
    <row r="26" spans="1:14">
      <c r="A26" s="23"/>
      <c r="B26" s="23"/>
      <c r="C26" s="23"/>
      <c r="D26" s="23"/>
      <c r="E26" s="23"/>
      <c r="F26" s="23"/>
      <c r="G26" s="23"/>
      <c r="H26" s="23"/>
      <c r="I26" s="23"/>
      <c r="J26" s="23"/>
      <c r="K26" s="23"/>
      <c r="L26" s="23"/>
      <c r="M26" s="23"/>
      <c r="N26" s="23"/>
    </row>
    <row r="27" spans="1:14">
      <c r="A27" s="23"/>
      <c r="B27" s="23"/>
      <c r="C27" s="23"/>
      <c r="D27" s="23"/>
      <c r="E27" s="23"/>
      <c r="F27" s="23"/>
      <c r="G27" s="23"/>
      <c r="H27" s="23"/>
      <c r="I27" s="23"/>
      <c r="J27" s="23"/>
      <c r="K27" s="23"/>
      <c r="L27" s="23"/>
      <c r="M27" s="23"/>
      <c r="N27" s="23"/>
    </row>
    <row r="28" spans="1:14">
      <c r="A28" s="23"/>
      <c r="B28" s="23"/>
      <c r="C28" s="23"/>
      <c r="D28" s="23"/>
      <c r="E28" s="23"/>
      <c r="F28" s="23"/>
      <c r="G28" s="23"/>
      <c r="H28" s="23"/>
      <c r="I28" s="23"/>
      <c r="J28" s="23"/>
      <c r="K28" s="23"/>
      <c r="L28" s="23"/>
      <c r="M28" s="23"/>
      <c r="N28" s="23"/>
    </row>
    <row r="29" spans="1:14">
      <c r="A29" s="23"/>
      <c r="B29" s="23"/>
      <c r="C29" s="23"/>
      <c r="D29" s="23"/>
      <c r="E29" s="23"/>
      <c r="F29" s="23"/>
      <c r="G29" s="23"/>
      <c r="H29" s="23"/>
      <c r="I29" s="23"/>
      <c r="J29" s="23"/>
      <c r="K29" s="23"/>
      <c r="L29" s="23"/>
      <c r="M29" s="23"/>
      <c r="N29" s="23"/>
    </row>
  </sheetData>
  <sheetProtection algorithmName="SHA-512" hashValue="RAy+j/yAt+8sj2+tUSWb+Y5twl91HL6M6i7rFQSbAVMtoNJD3A12y0h6m0hwJT33oVp3QS0PKiQSj/olL16t2g==" saltValue="KBE4vi6KlixVkhPjoQB5UQ==" spinCount="100000" sheet="1" objects="1" scenarios="1"/>
  <phoneticPr fontId="5"/>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560B5-471B-429D-B974-F1BE7384A24F}">
  <sheetPr codeName="Sheet11"/>
  <dimension ref="A1:G263"/>
  <sheetViews>
    <sheetView workbookViewId="0">
      <selection activeCell="B9" sqref="B9"/>
    </sheetView>
  </sheetViews>
  <sheetFormatPr defaultColWidth="9" defaultRowHeight="15.75"/>
  <cols>
    <col min="1" max="1" width="26.625" style="11" customWidth="1"/>
    <col min="2" max="2" width="27.5" style="11" customWidth="1"/>
    <col min="3" max="4" width="20.125" style="11" customWidth="1"/>
    <col min="5" max="5" width="38.125" style="11" customWidth="1"/>
    <col min="6" max="7" width="0" style="48" hidden="1" customWidth="1"/>
    <col min="8" max="16384" width="9" style="20"/>
  </cols>
  <sheetData>
    <row r="1" spans="1:7" ht="16.5">
      <c r="A1" s="49" t="s">
        <v>1178</v>
      </c>
      <c r="F1" s="48" t="s">
        <v>1170</v>
      </c>
      <c r="G1" s="48" t="s">
        <v>1170</v>
      </c>
    </row>
    <row r="2" spans="1:7">
      <c r="A2" s="20" t="s">
        <v>1043</v>
      </c>
    </row>
    <row r="3" spans="1:7">
      <c r="A3" s="20" t="s">
        <v>1167</v>
      </c>
    </row>
    <row r="4" spans="1:7">
      <c r="A4" s="20" t="s">
        <v>1168</v>
      </c>
    </row>
    <row r="5" spans="1:7">
      <c r="A5" s="11" t="s">
        <v>1169</v>
      </c>
    </row>
    <row r="7" spans="1:7">
      <c r="A7" s="50" t="s">
        <v>1162</v>
      </c>
    </row>
    <row r="8" spans="1:7">
      <c r="A8" s="51" t="s">
        <v>1044</v>
      </c>
      <c r="B8" s="51" t="s">
        <v>1045</v>
      </c>
      <c r="C8" s="51" t="s">
        <v>1046</v>
      </c>
      <c r="D8" s="51" t="s">
        <v>1047</v>
      </c>
    </row>
    <row r="9" spans="1:7">
      <c r="A9" s="51" t="s">
        <v>1048</v>
      </c>
      <c r="B9" s="52">
        <v>1980</v>
      </c>
      <c r="C9" s="52">
        <f>B9*1.1</f>
        <v>2178</v>
      </c>
      <c r="D9" s="51" t="s">
        <v>1049</v>
      </c>
    </row>
    <row r="10" spans="1:7">
      <c r="A10" s="51" t="s">
        <v>1050</v>
      </c>
      <c r="B10" s="52">
        <v>394</v>
      </c>
      <c r="C10" s="52">
        <f>B10*1.1</f>
        <v>433.40000000000003</v>
      </c>
      <c r="D10" s="51" t="s">
        <v>1049</v>
      </c>
    </row>
    <row r="11" spans="1:7">
      <c r="A11" s="51" t="s">
        <v>1051</v>
      </c>
      <c r="B11" s="52">
        <v>990</v>
      </c>
      <c r="C11" s="52">
        <f t="shared" ref="C11" si="0">B11*1.1</f>
        <v>1089</v>
      </c>
      <c r="D11" s="51" t="s">
        <v>1052</v>
      </c>
    </row>
    <row r="14" spans="1:7">
      <c r="A14" s="50" t="s">
        <v>1163</v>
      </c>
    </row>
    <row r="15" spans="1:7">
      <c r="A15" s="51" t="s">
        <v>1044</v>
      </c>
      <c r="B15" s="51" t="s">
        <v>1053</v>
      </c>
      <c r="C15" s="51" t="s">
        <v>1045</v>
      </c>
      <c r="D15" s="51" t="s">
        <v>1054</v>
      </c>
    </row>
    <row r="16" spans="1:7">
      <c r="A16" s="117" t="s">
        <v>1055</v>
      </c>
      <c r="B16" s="51" t="s">
        <v>1056</v>
      </c>
      <c r="C16" s="52">
        <v>18000</v>
      </c>
      <c r="D16" s="52">
        <f>C16*1.1</f>
        <v>19800</v>
      </c>
    </row>
    <row r="17" spans="1:6" hidden="1">
      <c r="A17" s="118"/>
      <c r="B17" s="74" t="s">
        <v>1041</v>
      </c>
      <c r="C17" s="75">
        <v>25000</v>
      </c>
      <c r="D17" s="75">
        <f t="shared" ref="D17:D22" si="1">C17*1.1</f>
        <v>27500.000000000004</v>
      </c>
    </row>
    <row r="18" spans="1:6">
      <c r="A18" s="118"/>
      <c r="B18" s="51" t="s">
        <v>1057</v>
      </c>
      <c r="C18" s="52">
        <v>45700</v>
      </c>
      <c r="D18" s="52">
        <f t="shared" si="1"/>
        <v>50270.000000000007</v>
      </c>
    </row>
    <row r="19" spans="1:6">
      <c r="A19" s="119"/>
      <c r="B19" s="51" t="s">
        <v>1174</v>
      </c>
      <c r="C19" s="52">
        <v>26700</v>
      </c>
      <c r="D19" s="52">
        <f t="shared" si="1"/>
        <v>29370.000000000004</v>
      </c>
    </row>
    <row r="20" spans="1:6" hidden="1">
      <c r="A20" s="120" t="s">
        <v>1058</v>
      </c>
      <c r="B20" s="74" t="s">
        <v>1059</v>
      </c>
      <c r="C20" s="75">
        <v>3600</v>
      </c>
      <c r="D20" s="75">
        <f t="shared" si="1"/>
        <v>3960.0000000000005</v>
      </c>
    </row>
    <row r="21" spans="1:6">
      <c r="A21" s="121"/>
      <c r="B21" s="51" t="s">
        <v>1057</v>
      </c>
      <c r="C21" s="52">
        <v>3600</v>
      </c>
      <c r="D21" s="52">
        <f t="shared" si="1"/>
        <v>3960.0000000000005</v>
      </c>
    </row>
    <row r="22" spans="1:6">
      <c r="A22" s="122"/>
      <c r="B22" s="51" t="s">
        <v>1174</v>
      </c>
      <c r="C22" s="52">
        <v>3600</v>
      </c>
      <c r="D22" s="52">
        <f t="shared" si="1"/>
        <v>3960.0000000000005</v>
      </c>
    </row>
    <row r="25" spans="1:6">
      <c r="A25" s="50" t="s">
        <v>1164</v>
      </c>
    </row>
    <row r="26" spans="1:6">
      <c r="A26" s="51" t="s">
        <v>1060</v>
      </c>
      <c r="B26" s="51" t="s">
        <v>1045</v>
      </c>
      <c r="C26" s="51" t="s">
        <v>1046</v>
      </c>
      <c r="D26" s="51" t="s">
        <v>1061</v>
      </c>
      <c r="E26" s="51" t="s">
        <v>897</v>
      </c>
    </row>
    <row r="27" spans="1:6">
      <c r="A27" s="51" t="s">
        <v>140</v>
      </c>
      <c r="B27" s="52">
        <v>700</v>
      </c>
      <c r="C27" s="52">
        <f>B27*1.1</f>
        <v>770.00000000000011</v>
      </c>
      <c r="D27" s="51" t="s">
        <v>1062</v>
      </c>
      <c r="E27" s="51"/>
    </row>
    <row r="28" spans="1:6">
      <c r="A28" s="51" t="s">
        <v>142</v>
      </c>
      <c r="B28" s="52">
        <v>280</v>
      </c>
      <c r="C28" s="52">
        <f t="shared" ref="C28:C29" si="2">B28*1.1</f>
        <v>308</v>
      </c>
      <c r="D28" s="51" t="s">
        <v>1062</v>
      </c>
      <c r="E28" s="51"/>
    </row>
    <row r="29" spans="1:6">
      <c r="A29" s="53" t="s">
        <v>1063</v>
      </c>
      <c r="B29" s="54">
        <v>280</v>
      </c>
      <c r="C29" s="54">
        <f t="shared" si="2"/>
        <v>308</v>
      </c>
      <c r="D29" s="115" t="s">
        <v>1062</v>
      </c>
      <c r="E29" s="51" t="s">
        <v>1064</v>
      </c>
    </row>
    <row r="30" spans="1:6">
      <c r="A30" s="55" t="s">
        <v>1065</v>
      </c>
      <c r="B30" s="56">
        <v>0.2</v>
      </c>
      <c r="C30" s="56">
        <v>0.22000000000000003</v>
      </c>
      <c r="D30" s="115"/>
      <c r="E30" s="116" t="s">
        <v>1154</v>
      </c>
      <c r="F30" s="57" t="s">
        <v>1171</v>
      </c>
    </row>
    <row r="31" spans="1:6">
      <c r="A31" s="58" t="s">
        <v>1066</v>
      </c>
      <c r="B31" s="59">
        <v>1</v>
      </c>
      <c r="C31" s="59">
        <v>1.1000000000000001</v>
      </c>
      <c r="D31" s="115"/>
      <c r="E31" s="115"/>
      <c r="F31" s="57" t="s">
        <v>1171</v>
      </c>
    </row>
    <row r="32" spans="1:6">
      <c r="A32" s="51" t="s">
        <v>1067</v>
      </c>
      <c r="B32" s="52">
        <v>720</v>
      </c>
      <c r="C32" s="52">
        <f t="shared" ref="C32:C47" si="3">B32*1.1</f>
        <v>792.00000000000011</v>
      </c>
      <c r="D32" s="51" t="s">
        <v>1062</v>
      </c>
      <c r="E32" s="51"/>
    </row>
    <row r="33" spans="1:5">
      <c r="A33" s="51" t="s">
        <v>1068</v>
      </c>
      <c r="B33" s="52">
        <v>1980</v>
      </c>
      <c r="C33" s="52">
        <f t="shared" si="3"/>
        <v>2178</v>
      </c>
      <c r="D33" s="51" t="s">
        <v>1062</v>
      </c>
      <c r="E33" s="51"/>
    </row>
    <row r="34" spans="1:5">
      <c r="A34" s="51" t="s">
        <v>1069</v>
      </c>
      <c r="B34" s="52">
        <v>2980</v>
      </c>
      <c r="C34" s="52">
        <f t="shared" si="3"/>
        <v>3278.0000000000005</v>
      </c>
      <c r="D34" s="51" t="s">
        <v>1062</v>
      </c>
      <c r="E34" s="51"/>
    </row>
    <row r="35" spans="1:5">
      <c r="A35" s="51" t="s">
        <v>1070</v>
      </c>
      <c r="B35" s="52">
        <v>5480</v>
      </c>
      <c r="C35" s="52">
        <f t="shared" si="3"/>
        <v>6028.0000000000009</v>
      </c>
      <c r="D35" s="51" t="s">
        <v>1062</v>
      </c>
      <c r="E35" s="51"/>
    </row>
    <row r="36" spans="1:5">
      <c r="A36" s="51" t="s">
        <v>1071</v>
      </c>
      <c r="B36" s="52">
        <v>7980</v>
      </c>
      <c r="C36" s="52">
        <f t="shared" si="3"/>
        <v>8778</v>
      </c>
      <c r="D36" s="51" t="s">
        <v>1062</v>
      </c>
      <c r="E36" s="51"/>
    </row>
    <row r="37" spans="1:5">
      <c r="A37" s="51" t="s">
        <v>1072</v>
      </c>
      <c r="B37" s="52">
        <v>9980</v>
      </c>
      <c r="C37" s="52">
        <f t="shared" si="3"/>
        <v>10978</v>
      </c>
      <c r="D37" s="51" t="s">
        <v>1062</v>
      </c>
      <c r="E37" s="51"/>
    </row>
    <row r="38" spans="1:5">
      <c r="A38" s="51" t="s">
        <v>1073</v>
      </c>
      <c r="B38" s="52">
        <v>12980</v>
      </c>
      <c r="C38" s="52">
        <f t="shared" si="3"/>
        <v>14278.000000000002</v>
      </c>
      <c r="D38" s="51" t="s">
        <v>1062</v>
      </c>
      <c r="E38" s="51"/>
    </row>
    <row r="39" spans="1:5">
      <c r="A39" s="51" t="s">
        <v>1074</v>
      </c>
      <c r="B39" s="52">
        <v>420</v>
      </c>
      <c r="C39" s="52">
        <f t="shared" si="3"/>
        <v>462.00000000000006</v>
      </c>
      <c r="D39" s="51" t="s">
        <v>1062</v>
      </c>
      <c r="E39" s="51"/>
    </row>
    <row r="40" spans="1:5">
      <c r="A40" s="51" t="s">
        <v>1075</v>
      </c>
      <c r="B40" s="52">
        <v>680</v>
      </c>
      <c r="C40" s="52">
        <f t="shared" si="3"/>
        <v>748.00000000000011</v>
      </c>
      <c r="D40" s="51" t="s">
        <v>1062</v>
      </c>
      <c r="E40" s="51"/>
    </row>
    <row r="41" spans="1:5">
      <c r="A41" s="51" t="s">
        <v>1076</v>
      </c>
      <c r="B41" s="52">
        <v>920</v>
      </c>
      <c r="C41" s="52">
        <f t="shared" si="3"/>
        <v>1012.0000000000001</v>
      </c>
      <c r="D41" s="51" t="s">
        <v>1062</v>
      </c>
      <c r="E41" s="51"/>
    </row>
    <row r="42" spans="1:5">
      <c r="A42" s="51" t="s">
        <v>1077</v>
      </c>
      <c r="B42" s="52">
        <v>1480</v>
      </c>
      <c r="C42" s="52">
        <f t="shared" si="3"/>
        <v>1628.0000000000002</v>
      </c>
      <c r="D42" s="51" t="s">
        <v>1062</v>
      </c>
      <c r="E42" s="51"/>
    </row>
    <row r="43" spans="1:5">
      <c r="A43" s="51" t="s">
        <v>1078</v>
      </c>
      <c r="B43" s="52">
        <v>1980</v>
      </c>
      <c r="C43" s="52">
        <f t="shared" si="3"/>
        <v>2178</v>
      </c>
      <c r="D43" s="51" t="s">
        <v>1062</v>
      </c>
      <c r="E43" s="51"/>
    </row>
    <row r="44" spans="1:5">
      <c r="A44" s="51" t="s">
        <v>1079</v>
      </c>
      <c r="B44" s="52">
        <v>2880</v>
      </c>
      <c r="C44" s="52">
        <f t="shared" si="3"/>
        <v>3168.0000000000005</v>
      </c>
      <c r="D44" s="51" t="s">
        <v>1062</v>
      </c>
      <c r="E44" s="51"/>
    </row>
    <row r="45" spans="1:5">
      <c r="A45" s="51" t="s">
        <v>1080</v>
      </c>
      <c r="B45" s="52">
        <v>5920</v>
      </c>
      <c r="C45" s="52">
        <f t="shared" si="3"/>
        <v>6512.0000000000009</v>
      </c>
      <c r="D45" s="51" t="s">
        <v>1062</v>
      </c>
      <c r="E45" s="51"/>
    </row>
    <row r="46" spans="1:5">
      <c r="A46" s="51" t="s">
        <v>1081</v>
      </c>
      <c r="B46" s="52">
        <v>9980</v>
      </c>
      <c r="C46" s="52">
        <f t="shared" si="3"/>
        <v>10978</v>
      </c>
      <c r="D46" s="51" t="s">
        <v>1062</v>
      </c>
      <c r="E46" s="51"/>
    </row>
    <row r="47" spans="1:5">
      <c r="A47" s="51" t="s">
        <v>1082</v>
      </c>
      <c r="B47" s="52">
        <v>150</v>
      </c>
      <c r="C47" s="52">
        <f t="shared" si="3"/>
        <v>165</v>
      </c>
      <c r="D47" s="51" t="s">
        <v>1062</v>
      </c>
      <c r="E47" s="51"/>
    </row>
    <row r="50" spans="1:5">
      <c r="A50" s="50" t="s">
        <v>1165</v>
      </c>
    </row>
    <row r="51" spans="1:5" ht="15.75" customHeight="1">
      <c r="A51" s="51" t="s">
        <v>162</v>
      </c>
      <c r="B51" s="51" t="s">
        <v>1045</v>
      </c>
      <c r="C51" s="51" t="s">
        <v>1046</v>
      </c>
      <c r="D51" s="51" t="s">
        <v>1061</v>
      </c>
      <c r="E51" s="51" t="s">
        <v>897</v>
      </c>
    </row>
    <row r="52" spans="1:5" ht="63">
      <c r="A52" s="51" t="s">
        <v>1083</v>
      </c>
      <c r="B52" s="52">
        <v>100</v>
      </c>
      <c r="C52" s="52">
        <f t="shared" ref="C52" si="4">B52*1.1</f>
        <v>110.00000000000001</v>
      </c>
      <c r="D52" s="51" t="s">
        <v>1062</v>
      </c>
      <c r="E52" s="60" t="s">
        <v>1084</v>
      </c>
    </row>
    <row r="54" spans="1:5">
      <c r="A54" s="50" t="s">
        <v>1166</v>
      </c>
    </row>
    <row r="55" spans="1:5">
      <c r="A55" s="51" t="s">
        <v>162</v>
      </c>
      <c r="B55" s="51" t="s">
        <v>1045</v>
      </c>
      <c r="C55" s="51" t="s">
        <v>1046</v>
      </c>
      <c r="D55" s="51" t="s">
        <v>1061</v>
      </c>
      <c r="E55" s="51" t="s">
        <v>897</v>
      </c>
    </row>
    <row r="56" spans="1:5">
      <c r="A56" s="51" t="s">
        <v>1085</v>
      </c>
      <c r="B56" s="52">
        <v>20</v>
      </c>
      <c r="C56" s="52">
        <f t="shared" ref="C56:C63" si="5">B56*1.1</f>
        <v>22</v>
      </c>
      <c r="D56" s="51" t="s">
        <v>1062</v>
      </c>
      <c r="E56" s="116" t="s">
        <v>1086</v>
      </c>
    </row>
    <row r="57" spans="1:5">
      <c r="A57" s="51" t="s">
        <v>1087</v>
      </c>
      <c r="B57" s="52">
        <v>60</v>
      </c>
      <c r="C57" s="52">
        <f t="shared" si="5"/>
        <v>66</v>
      </c>
      <c r="D57" s="51" t="s">
        <v>1062</v>
      </c>
      <c r="E57" s="116"/>
    </row>
    <row r="58" spans="1:5">
      <c r="A58" s="51" t="s">
        <v>1088</v>
      </c>
      <c r="B58" s="52">
        <v>90</v>
      </c>
      <c r="C58" s="52">
        <f t="shared" si="5"/>
        <v>99.000000000000014</v>
      </c>
      <c r="D58" s="51" t="s">
        <v>1062</v>
      </c>
      <c r="E58" s="116"/>
    </row>
    <row r="59" spans="1:5">
      <c r="A59" s="51" t="s">
        <v>1089</v>
      </c>
      <c r="B59" s="52">
        <v>180</v>
      </c>
      <c r="C59" s="52">
        <f t="shared" si="5"/>
        <v>198.00000000000003</v>
      </c>
      <c r="D59" s="51" t="s">
        <v>1062</v>
      </c>
      <c r="E59" s="116"/>
    </row>
    <row r="60" spans="1:5">
      <c r="A60" s="51" t="s">
        <v>1090</v>
      </c>
      <c r="B60" s="52">
        <v>100</v>
      </c>
      <c r="C60" s="52">
        <f t="shared" si="5"/>
        <v>110.00000000000001</v>
      </c>
      <c r="D60" s="51" t="s">
        <v>1062</v>
      </c>
      <c r="E60" s="116"/>
    </row>
    <row r="61" spans="1:5">
      <c r="A61" s="51" t="s">
        <v>1091</v>
      </c>
      <c r="B61" s="52">
        <v>300</v>
      </c>
      <c r="C61" s="52">
        <f t="shared" si="5"/>
        <v>330</v>
      </c>
      <c r="D61" s="51" t="s">
        <v>1062</v>
      </c>
      <c r="E61" s="116"/>
    </row>
    <row r="62" spans="1:5">
      <c r="A62" s="51" t="s">
        <v>1092</v>
      </c>
      <c r="B62" s="52">
        <v>500</v>
      </c>
      <c r="C62" s="52">
        <f t="shared" si="5"/>
        <v>550</v>
      </c>
      <c r="D62" s="51" t="s">
        <v>1062</v>
      </c>
      <c r="E62" s="116"/>
    </row>
    <row r="63" spans="1:5">
      <c r="A63" s="51" t="s">
        <v>1093</v>
      </c>
      <c r="B63" s="52">
        <v>1000</v>
      </c>
      <c r="C63" s="52">
        <f t="shared" si="5"/>
        <v>1100</v>
      </c>
      <c r="D63" s="51" t="s">
        <v>1062</v>
      </c>
      <c r="E63" s="116"/>
    </row>
    <row r="66" spans="1:7">
      <c r="A66" s="50" t="s">
        <v>1151</v>
      </c>
    </row>
    <row r="67" spans="1:7">
      <c r="A67" s="51" t="s">
        <v>1044</v>
      </c>
      <c r="B67" s="51" t="s">
        <v>1045</v>
      </c>
      <c r="C67" s="51" t="s">
        <v>1046</v>
      </c>
      <c r="D67" s="51" t="s">
        <v>1047</v>
      </c>
    </row>
    <row r="68" spans="1:7">
      <c r="A68" s="51" t="s">
        <v>1094</v>
      </c>
      <c r="B68" s="52">
        <v>500</v>
      </c>
      <c r="C68" s="52">
        <f t="shared" ref="C68" si="6">B68*1.1</f>
        <v>550</v>
      </c>
      <c r="D68" s="51" t="s">
        <v>1095</v>
      </c>
      <c r="F68" s="57" t="s">
        <v>1171</v>
      </c>
    </row>
    <row r="70" spans="1:7">
      <c r="A70" s="50" t="s">
        <v>1153</v>
      </c>
    </row>
    <row r="71" spans="1:7">
      <c r="A71" s="51" t="s">
        <v>1044</v>
      </c>
      <c r="B71" s="51" t="s">
        <v>1045</v>
      </c>
      <c r="C71" s="51" t="s">
        <v>1046</v>
      </c>
      <c r="D71" s="51" t="s">
        <v>1047</v>
      </c>
    </row>
    <row r="72" spans="1:7">
      <c r="A72" s="51" t="s">
        <v>1180</v>
      </c>
      <c r="B72" s="52">
        <v>3000</v>
      </c>
      <c r="C72" s="52">
        <f t="shared" ref="C72:C73" si="7">B72*1.1</f>
        <v>3300.0000000000005</v>
      </c>
      <c r="D72" s="51" t="s">
        <v>1095</v>
      </c>
      <c r="F72" s="57" t="s">
        <v>1173</v>
      </c>
    </row>
    <row r="73" spans="1:7" hidden="1">
      <c r="A73" s="51" t="s">
        <v>1096</v>
      </c>
      <c r="B73" s="52">
        <v>3000</v>
      </c>
      <c r="C73" s="52">
        <f t="shared" si="7"/>
        <v>3300.0000000000005</v>
      </c>
      <c r="D73" s="51" t="s">
        <v>1095</v>
      </c>
      <c r="F73" s="57" t="s">
        <v>1173</v>
      </c>
    </row>
    <row r="74" spans="1:7">
      <c r="B74" s="61"/>
      <c r="C74" s="61"/>
    </row>
    <row r="75" spans="1:7" s="48" customFormat="1" hidden="1">
      <c r="A75" s="11"/>
      <c r="B75" s="61"/>
      <c r="C75" s="61"/>
      <c r="D75" s="11"/>
      <c r="E75" s="11"/>
      <c r="G75" s="48" t="s">
        <v>1172</v>
      </c>
    </row>
    <row r="76" spans="1:7" s="48" customFormat="1" hidden="1">
      <c r="A76" s="11" t="s">
        <v>1097</v>
      </c>
      <c r="B76" s="61"/>
      <c r="C76" s="61"/>
      <c r="D76" s="11"/>
      <c r="E76" s="11"/>
      <c r="G76" s="48" t="s">
        <v>1172</v>
      </c>
    </row>
    <row r="77" spans="1:7" s="48" customFormat="1" hidden="1">
      <c r="A77" s="51" t="s">
        <v>162</v>
      </c>
      <c r="B77" s="52" t="s">
        <v>137</v>
      </c>
      <c r="C77" s="52" t="s">
        <v>187</v>
      </c>
      <c r="D77" s="51" t="s">
        <v>163</v>
      </c>
      <c r="E77" s="11"/>
      <c r="G77" s="48" t="s">
        <v>1172</v>
      </c>
    </row>
    <row r="78" spans="1:7" s="48" customFormat="1" ht="15.75" hidden="1" customHeight="1">
      <c r="A78" s="51" t="s">
        <v>188</v>
      </c>
      <c r="B78" s="52">
        <v>150</v>
      </c>
      <c r="C78" s="52">
        <v>165</v>
      </c>
      <c r="D78" s="51" t="s">
        <v>189</v>
      </c>
      <c r="E78" s="11"/>
      <c r="F78" s="57" t="s">
        <v>1171</v>
      </c>
      <c r="G78" s="48" t="s">
        <v>1172</v>
      </c>
    </row>
    <row r="79" spans="1:7" s="48" customFormat="1" hidden="1">
      <c r="A79" s="11" t="s">
        <v>190</v>
      </c>
      <c r="B79" s="61"/>
      <c r="C79" s="61"/>
      <c r="D79" s="11"/>
      <c r="E79" s="11"/>
      <c r="G79" s="48" t="s">
        <v>1172</v>
      </c>
    </row>
    <row r="80" spans="1:7" s="48" customFormat="1" hidden="1">
      <c r="A80" s="62"/>
      <c r="B80" s="63"/>
      <c r="C80" s="63"/>
      <c r="D80" s="62"/>
      <c r="E80" s="62"/>
      <c r="G80" s="48" t="s">
        <v>1172</v>
      </c>
    </row>
    <row r="81" spans="1:5">
      <c r="A81" s="62"/>
      <c r="B81" s="63"/>
      <c r="C81" s="63"/>
      <c r="D81" s="62"/>
      <c r="E81" s="62"/>
    </row>
    <row r="82" spans="1:5" ht="16.5" thickBot="1">
      <c r="A82" s="64"/>
      <c r="B82" s="64"/>
      <c r="C82" s="64"/>
      <c r="D82" s="64"/>
      <c r="E82" s="64"/>
    </row>
    <row r="83" spans="1:5" ht="16.5" thickTop="1">
      <c r="A83" s="50" t="s">
        <v>1152</v>
      </c>
    </row>
    <row r="85" spans="1:5">
      <c r="A85" s="50" t="s">
        <v>1098</v>
      </c>
    </row>
    <row r="86" spans="1:5">
      <c r="A86" s="115" t="s">
        <v>162</v>
      </c>
      <c r="B86" s="115"/>
      <c r="C86" s="51" t="s">
        <v>1045</v>
      </c>
      <c r="D86" s="51" t="s">
        <v>1046</v>
      </c>
    </row>
    <row r="87" spans="1:5">
      <c r="A87" s="51" t="s">
        <v>1099</v>
      </c>
      <c r="B87" s="51" t="s">
        <v>1100</v>
      </c>
      <c r="C87" s="52">
        <v>41400</v>
      </c>
      <c r="D87" s="52">
        <f t="shared" ref="D87:D102" si="8">C87*1.1</f>
        <v>45540.000000000007</v>
      </c>
    </row>
    <row r="88" spans="1:5">
      <c r="A88" s="51" t="s">
        <v>1101</v>
      </c>
      <c r="B88" s="51" t="s">
        <v>1102</v>
      </c>
      <c r="C88" s="52">
        <v>7500</v>
      </c>
      <c r="D88" s="52">
        <f t="shared" si="8"/>
        <v>8250</v>
      </c>
    </row>
    <row r="89" spans="1:5">
      <c r="A89" s="115" t="s">
        <v>1103</v>
      </c>
      <c r="B89" s="51" t="s">
        <v>1104</v>
      </c>
      <c r="C89" s="52"/>
      <c r="D89" s="52">
        <f>C89*1.1</f>
        <v>0</v>
      </c>
    </row>
    <row r="90" spans="1:5">
      <c r="A90" s="115"/>
      <c r="B90" s="51" t="s">
        <v>195</v>
      </c>
      <c r="C90" s="52">
        <v>7000</v>
      </c>
      <c r="D90" s="52">
        <f t="shared" si="8"/>
        <v>7700.0000000000009</v>
      </c>
    </row>
    <row r="91" spans="1:5">
      <c r="A91" s="115"/>
      <c r="B91" s="51" t="s">
        <v>1105</v>
      </c>
      <c r="C91" s="52">
        <v>2000</v>
      </c>
      <c r="D91" s="52">
        <f t="shared" si="8"/>
        <v>2200</v>
      </c>
    </row>
    <row r="92" spans="1:5">
      <c r="A92" s="115"/>
      <c r="B92" s="51" t="s">
        <v>196</v>
      </c>
      <c r="C92" s="52">
        <v>9000</v>
      </c>
      <c r="D92" s="52">
        <f t="shared" si="8"/>
        <v>9900</v>
      </c>
    </row>
    <row r="93" spans="1:5">
      <c r="A93" s="51" t="s">
        <v>1106</v>
      </c>
      <c r="B93" s="51" t="s">
        <v>1107</v>
      </c>
      <c r="C93" s="52">
        <v>12500</v>
      </c>
      <c r="D93" s="52">
        <f t="shared" si="8"/>
        <v>13750.000000000002</v>
      </c>
    </row>
    <row r="94" spans="1:5">
      <c r="A94" s="11" t="s">
        <v>1108</v>
      </c>
    </row>
    <row r="95" spans="1:5">
      <c r="A95" s="65" t="s">
        <v>1109</v>
      </c>
      <c r="B95" s="65"/>
      <c r="C95" s="66">
        <f>C$87</f>
        <v>41400</v>
      </c>
      <c r="D95" s="66">
        <f t="shared" si="8"/>
        <v>45540.000000000007</v>
      </c>
    </row>
    <row r="96" spans="1:5">
      <c r="A96" s="65" t="s">
        <v>786</v>
      </c>
      <c r="B96" s="65"/>
      <c r="C96" s="66">
        <f>C$87+C90</f>
        <v>48400</v>
      </c>
      <c r="D96" s="66">
        <f t="shared" si="8"/>
        <v>53240.000000000007</v>
      </c>
    </row>
    <row r="97" spans="1:4">
      <c r="A97" s="65" t="s">
        <v>788</v>
      </c>
      <c r="B97" s="65"/>
      <c r="C97" s="66">
        <f>C$87+C91</f>
        <v>43400</v>
      </c>
      <c r="D97" s="66">
        <f t="shared" si="8"/>
        <v>47740.000000000007</v>
      </c>
    </row>
    <row r="98" spans="1:4">
      <c r="A98" s="65" t="s">
        <v>790</v>
      </c>
      <c r="B98" s="65"/>
      <c r="C98" s="66">
        <f>C$87+C92</f>
        <v>50400</v>
      </c>
      <c r="D98" s="66">
        <f t="shared" si="8"/>
        <v>55440.000000000007</v>
      </c>
    </row>
    <row r="99" spans="1:4" ht="17.45" customHeight="1">
      <c r="A99" s="65" t="s">
        <v>1110</v>
      </c>
      <c r="B99" s="65"/>
      <c r="C99" s="66">
        <f>C$87+C$88</f>
        <v>48900</v>
      </c>
      <c r="D99" s="66">
        <f t="shared" si="8"/>
        <v>53790.000000000007</v>
      </c>
    </row>
    <row r="100" spans="1:4">
      <c r="A100" s="65" t="s">
        <v>794</v>
      </c>
      <c r="B100" s="65"/>
      <c r="C100" s="66">
        <f>C$87+C$88+C90</f>
        <v>55900</v>
      </c>
      <c r="D100" s="66">
        <f t="shared" si="8"/>
        <v>61490.000000000007</v>
      </c>
    </row>
    <row r="101" spans="1:4">
      <c r="A101" s="65" t="s">
        <v>796</v>
      </c>
      <c r="B101" s="65"/>
      <c r="C101" s="66">
        <f t="shared" ref="C101" si="9">C$87+C$88+C91</f>
        <v>50900</v>
      </c>
      <c r="D101" s="66">
        <f t="shared" si="8"/>
        <v>55990.000000000007</v>
      </c>
    </row>
    <row r="102" spans="1:4">
      <c r="A102" s="65" t="s">
        <v>798</v>
      </c>
      <c r="B102" s="65"/>
      <c r="C102" s="66">
        <f>C$87+C$88+C92</f>
        <v>57900</v>
      </c>
      <c r="D102" s="66">
        <f t="shared" si="8"/>
        <v>63690.000000000007</v>
      </c>
    </row>
    <row r="104" spans="1:4">
      <c r="A104" s="50" t="s">
        <v>1111</v>
      </c>
    </row>
    <row r="105" spans="1:4">
      <c r="A105" s="115" t="s">
        <v>162</v>
      </c>
      <c r="B105" s="115"/>
      <c r="C105" s="51" t="s">
        <v>1045</v>
      </c>
      <c r="D105" s="51" t="s">
        <v>1046</v>
      </c>
    </row>
    <row r="106" spans="1:4">
      <c r="A106" s="51" t="s">
        <v>192</v>
      </c>
      <c r="B106" s="51" t="s">
        <v>191</v>
      </c>
      <c r="C106" s="52">
        <v>59800</v>
      </c>
      <c r="D106" s="52">
        <f t="shared" ref="D106:D126" si="10">C106*1.1</f>
        <v>65780</v>
      </c>
    </row>
    <row r="107" spans="1:4">
      <c r="A107" s="115" t="s">
        <v>1112</v>
      </c>
      <c r="B107" s="51" t="s">
        <v>194</v>
      </c>
      <c r="C107" s="52">
        <v>2900</v>
      </c>
      <c r="D107" s="52">
        <f t="shared" si="10"/>
        <v>3190.0000000000005</v>
      </c>
    </row>
    <row r="108" spans="1:4">
      <c r="A108" s="115"/>
      <c r="B108" s="51" t="s">
        <v>1102</v>
      </c>
      <c r="C108" s="52">
        <v>7500</v>
      </c>
      <c r="D108" s="52">
        <f t="shared" si="10"/>
        <v>8250</v>
      </c>
    </row>
    <row r="109" spans="1:4">
      <c r="A109" s="115" t="s">
        <v>1113</v>
      </c>
      <c r="B109" s="51" t="s">
        <v>1104</v>
      </c>
      <c r="C109" s="52"/>
      <c r="D109" s="52">
        <f t="shared" si="10"/>
        <v>0</v>
      </c>
    </row>
    <row r="110" spans="1:4">
      <c r="A110" s="115"/>
      <c r="B110" s="51" t="s">
        <v>195</v>
      </c>
      <c r="C110" s="52">
        <v>7000</v>
      </c>
      <c r="D110" s="52">
        <f t="shared" si="10"/>
        <v>7700.0000000000009</v>
      </c>
    </row>
    <row r="111" spans="1:4">
      <c r="A111" s="115"/>
      <c r="B111" s="51" t="s">
        <v>1105</v>
      </c>
      <c r="C111" s="52">
        <v>2000</v>
      </c>
      <c r="D111" s="52">
        <f t="shared" si="10"/>
        <v>2200</v>
      </c>
    </row>
    <row r="112" spans="1:4">
      <c r="A112" s="115"/>
      <c r="B112" s="51" t="s">
        <v>196</v>
      </c>
      <c r="C112" s="52">
        <v>9000</v>
      </c>
      <c r="D112" s="52">
        <f t="shared" si="10"/>
        <v>9900</v>
      </c>
    </row>
    <row r="113" spans="1:4">
      <c r="A113" s="51" t="s">
        <v>1114</v>
      </c>
      <c r="B113" s="51" t="s">
        <v>1107</v>
      </c>
      <c r="C113" s="52">
        <v>12500</v>
      </c>
      <c r="D113" s="52">
        <f t="shared" si="10"/>
        <v>13750.000000000002</v>
      </c>
    </row>
    <row r="114" spans="1:4">
      <c r="A114" s="11" t="s">
        <v>1108</v>
      </c>
    </row>
    <row r="115" spans="1:4">
      <c r="A115" s="65" t="s">
        <v>1115</v>
      </c>
      <c r="B115" s="65"/>
      <c r="C115" s="66">
        <f>C$106</f>
        <v>59800</v>
      </c>
      <c r="D115" s="66">
        <f t="shared" si="10"/>
        <v>65780</v>
      </c>
    </row>
    <row r="116" spans="1:4">
      <c r="A116" s="65" t="s">
        <v>664</v>
      </c>
      <c r="B116" s="65"/>
      <c r="C116" s="66">
        <f>C$106+C110</f>
        <v>66800</v>
      </c>
      <c r="D116" s="66">
        <f t="shared" si="10"/>
        <v>73480</v>
      </c>
    </row>
    <row r="117" spans="1:4">
      <c r="A117" s="65" t="s">
        <v>666</v>
      </c>
      <c r="B117" s="65"/>
      <c r="C117" s="66">
        <f>C$106+C111</f>
        <v>61800</v>
      </c>
      <c r="D117" s="66">
        <f t="shared" si="10"/>
        <v>67980</v>
      </c>
    </row>
    <row r="118" spans="1:4">
      <c r="A118" s="65" t="s">
        <v>668</v>
      </c>
      <c r="B118" s="65"/>
      <c r="C118" s="66">
        <f>C$106+C112</f>
        <v>68800</v>
      </c>
      <c r="D118" s="66">
        <f t="shared" si="10"/>
        <v>75680</v>
      </c>
    </row>
    <row r="119" spans="1:4">
      <c r="A119" s="65" t="s">
        <v>1116</v>
      </c>
      <c r="B119" s="65"/>
      <c r="C119" s="66">
        <f>C$106+C$107</f>
        <v>62700</v>
      </c>
      <c r="D119" s="66">
        <f t="shared" si="10"/>
        <v>68970</v>
      </c>
    </row>
    <row r="120" spans="1:4">
      <c r="A120" s="65" t="s">
        <v>648</v>
      </c>
      <c r="B120" s="65"/>
      <c r="C120" s="66">
        <f>C$106+C$107+C110</f>
        <v>69700</v>
      </c>
      <c r="D120" s="66">
        <f t="shared" si="10"/>
        <v>76670</v>
      </c>
    </row>
    <row r="121" spans="1:4">
      <c r="A121" s="65" t="s">
        <v>650</v>
      </c>
      <c r="B121" s="65"/>
      <c r="C121" s="66">
        <f>C$106+C$107+C111</f>
        <v>64700</v>
      </c>
      <c r="D121" s="66">
        <f t="shared" si="10"/>
        <v>71170</v>
      </c>
    </row>
    <row r="122" spans="1:4">
      <c r="A122" s="65" t="s">
        <v>652</v>
      </c>
      <c r="B122" s="65"/>
      <c r="C122" s="66">
        <f>C$106+C$107+C112</f>
        <v>71700</v>
      </c>
      <c r="D122" s="66">
        <f t="shared" si="10"/>
        <v>78870</v>
      </c>
    </row>
    <row r="123" spans="1:4">
      <c r="A123" s="65" t="s">
        <v>1117</v>
      </c>
      <c r="B123" s="65"/>
      <c r="C123" s="66">
        <f>C$106+C$107+C$108</f>
        <v>70200</v>
      </c>
      <c r="D123" s="66">
        <f t="shared" si="10"/>
        <v>77220</v>
      </c>
    </row>
    <row r="124" spans="1:4">
      <c r="A124" s="65" t="s">
        <v>656</v>
      </c>
      <c r="B124" s="65"/>
      <c r="C124" s="66">
        <f>C$106+C$107+C$108+C110</f>
        <v>77200</v>
      </c>
      <c r="D124" s="66">
        <f t="shared" si="10"/>
        <v>84920</v>
      </c>
    </row>
    <row r="125" spans="1:4">
      <c r="A125" s="65" t="s">
        <v>658</v>
      </c>
      <c r="B125" s="65"/>
      <c r="C125" s="66">
        <f>C$106+C$107+C$108+C111</f>
        <v>72200</v>
      </c>
      <c r="D125" s="66">
        <f t="shared" si="10"/>
        <v>79420</v>
      </c>
    </row>
    <row r="126" spans="1:4">
      <c r="A126" s="65" t="s">
        <v>660</v>
      </c>
      <c r="B126" s="65"/>
      <c r="C126" s="66">
        <f>C$106+C$107+C$108+C112</f>
        <v>79200</v>
      </c>
      <c r="D126" s="66">
        <f t="shared" si="10"/>
        <v>87120</v>
      </c>
    </row>
    <row r="129" spans="1:4">
      <c r="A129" s="11" t="s">
        <v>1118</v>
      </c>
    </row>
    <row r="130" spans="1:4">
      <c r="A130" s="115" t="s">
        <v>162</v>
      </c>
      <c r="B130" s="115"/>
      <c r="C130" s="51" t="s">
        <v>1045</v>
      </c>
      <c r="D130" s="51" t="s">
        <v>1046</v>
      </c>
    </row>
    <row r="131" spans="1:4">
      <c r="A131" s="51" t="s">
        <v>193</v>
      </c>
      <c r="B131" s="51" t="s">
        <v>191</v>
      </c>
      <c r="C131" s="52">
        <v>51000</v>
      </c>
      <c r="D131" s="52">
        <f t="shared" ref="D131:D182" si="11">C131*1.1</f>
        <v>56100.000000000007</v>
      </c>
    </row>
    <row r="132" spans="1:4">
      <c r="A132" s="115" t="s">
        <v>1119</v>
      </c>
      <c r="B132" s="51" t="s">
        <v>1120</v>
      </c>
      <c r="C132" s="52">
        <v>4300</v>
      </c>
      <c r="D132" s="52">
        <f t="shared" si="11"/>
        <v>4730</v>
      </c>
    </row>
    <row r="133" spans="1:4">
      <c r="A133" s="115"/>
      <c r="B133" s="51" t="s">
        <v>1121</v>
      </c>
      <c r="C133" s="52">
        <v>5800</v>
      </c>
      <c r="D133" s="52">
        <f t="shared" si="11"/>
        <v>6380.0000000000009</v>
      </c>
    </row>
    <row r="134" spans="1:4">
      <c r="A134" s="115"/>
      <c r="B134" s="51" t="s">
        <v>1122</v>
      </c>
      <c r="C134" s="52">
        <v>13400</v>
      </c>
      <c r="D134" s="52">
        <f t="shared" si="11"/>
        <v>14740.000000000002</v>
      </c>
    </row>
    <row r="135" spans="1:4">
      <c r="A135" s="115"/>
      <c r="B135" s="51" t="s">
        <v>1123</v>
      </c>
      <c r="C135" s="52">
        <v>8400</v>
      </c>
      <c r="D135" s="52">
        <f t="shared" si="11"/>
        <v>9240</v>
      </c>
    </row>
    <row r="136" spans="1:4">
      <c r="A136" s="115"/>
      <c r="B136" s="51" t="s">
        <v>1124</v>
      </c>
      <c r="C136" s="52">
        <v>11000</v>
      </c>
      <c r="D136" s="52">
        <f t="shared" si="11"/>
        <v>12100.000000000002</v>
      </c>
    </row>
    <row r="137" spans="1:4">
      <c r="A137" s="115" t="s">
        <v>1125</v>
      </c>
      <c r="B137" s="51" t="s">
        <v>197</v>
      </c>
      <c r="C137" s="52"/>
      <c r="D137" s="52">
        <f t="shared" si="11"/>
        <v>0</v>
      </c>
    </row>
    <row r="138" spans="1:4">
      <c r="A138" s="115"/>
      <c r="B138" s="51" t="s">
        <v>198</v>
      </c>
      <c r="C138" s="52">
        <v>3000</v>
      </c>
      <c r="D138" s="52">
        <f t="shared" si="11"/>
        <v>3300.0000000000005</v>
      </c>
    </row>
    <row r="139" spans="1:4">
      <c r="A139" s="115"/>
      <c r="B139" s="51" t="s">
        <v>199</v>
      </c>
      <c r="C139" s="52">
        <v>4000</v>
      </c>
      <c r="D139" s="52">
        <f t="shared" si="11"/>
        <v>4400</v>
      </c>
    </row>
    <row r="140" spans="1:4">
      <c r="A140" s="115"/>
      <c r="B140" s="51" t="s">
        <v>195</v>
      </c>
      <c r="C140" s="52">
        <v>7000</v>
      </c>
      <c r="D140" s="52">
        <f t="shared" si="11"/>
        <v>7700.0000000000009</v>
      </c>
    </row>
    <row r="141" spans="1:4">
      <c r="A141" s="51" t="s">
        <v>1126</v>
      </c>
      <c r="B141" s="51" t="s">
        <v>1107</v>
      </c>
      <c r="C141" s="52"/>
      <c r="D141" s="52">
        <f t="shared" si="11"/>
        <v>0</v>
      </c>
    </row>
    <row r="142" spans="1:4">
      <c r="A142" s="68" t="s">
        <v>1108</v>
      </c>
      <c r="B142" s="68"/>
      <c r="C142" s="68"/>
      <c r="D142" s="68"/>
    </row>
    <row r="143" spans="1:4">
      <c r="A143" s="69" t="s">
        <v>566</v>
      </c>
      <c r="B143" s="69"/>
      <c r="C143" s="70">
        <f>C$131</f>
        <v>51000</v>
      </c>
      <c r="D143" s="70">
        <f t="shared" si="11"/>
        <v>56100.000000000007</v>
      </c>
    </row>
    <row r="144" spans="1:4">
      <c r="A144" s="69" t="s">
        <v>568</v>
      </c>
      <c r="B144" s="69"/>
      <c r="C144" s="70">
        <f>C$131+C138</f>
        <v>54000</v>
      </c>
      <c r="D144" s="70">
        <f t="shared" si="11"/>
        <v>59400.000000000007</v>
      </c>
    </row>
    <row r="145" spans="1:4">
      <c r="A145" s="69" t="s">
        <v>570</v>
      </c>
      <c r="B145" s="69"/>
      <c r="C145" s="70">
        <f>C$131+C139</f>
        <v>55000</v>
      </c>
      <c r="D145" s="70">
        <f t="shared" si="11"/>
        <v>60500.000000000007</v>
      </c>
    </row>
    <row r="146" spans="1:4">
      <c r="A146" s="69" t="s">
        <v>572</v>
      </c>
      <c r="B146" s="69"/>
      <c r="C146" s="70">
        <f>C$131+C140</f>
        <v>58000</v>
      </c>
      <c r="D146" s="70">
        <f t="shared" si="11"/>
        <v>63800.000000000007</v>
      </c>
    </row>
    <row r="147" spans="1:4">
      <c r="A147" s="69" t="s">
        <v>574</v>
      </c>
      <c r="B147" s="69"/>
      <c r="C147" s="70">
        <f>C$131+C$132</f>
        <v>55300</v>
      </c>
      <c r="D147" s="70">
        <f t="shared" si="11"/>
        <v>60830.000000000007</v>
      </c>
    </row>
    <row r="148" spans="1:4">
      <c r="A148" s="69" t="s">
        <v>576</v>
      </c>
      <c r="B148" s="69"/>
      <c r="C148" s="70">
        <f>C$131+C$132+C138</f>
        <v>58300</v>
      </c>
      <c r="D148" s="70">
        <f t="shared" si="11"/>
        <v>64130.000000000007</v>
      </c>
    </row>
    <row r="149" spans="1:4">
      <c r="A149" s="69" t="s">
        <v>578</v>
      </c>
      <c r="B149" s="69"/>
      <c r="C149" s="70">
        <f>C$131+C$132+C139</f>
        <v>59300</v>
      </c>
      <c r="D149" s="70">
        <f t="shared" si="11"/>
        <v>65230.000000000007</v>
      </c>
    </row>
    <row r="150" spans="1:4">
      <c r="A150" s="69" t="s">
        <v>580</v>
      </c>
      <c r="B150" s="69"/>
      <c r="C150" s="70">
        <f>C$131+C$132+C140</f>
        <v>62300</v>
      </c>
      <c r="D150" s="70">
        <f t="shared" si="11"/>
        <v>68530</v>
      </c>
    </row>
    <row r="151" spans="1:4">
      <c r="A151" s="69" t="s">
        <v>582</v>
      </c>
      <c r="B151" s="69"/>
      <c r="C151" s="70">
        <f>C$131+C$133</f>
        <v>56800</v>
      </c>
      <c r="D151" s="70">
        <f t="shared" si="11"/>
        <v>62480.000000000007</v>
      </c>
    </row>
    <row r="152" spans="1:4">
      <c r="A152" s="69" t="s">
        <v>584</v>
      </c>
      <c r="B152" s="69"/>
      <c r="C152" s="70">
        <f>C$131+C$133+C138</f>
        <v>59800</v>
      </c>
      <c r="D152" s="70">
        <f t="shared" si="11"/>
        <v>65780</v>
      </c>
    </row>
    <row r="153" spans="1:4">
      <c r="A153" s="69" t="s">
        <v>586</v>
      </c>
      <c r="B153" s="69"/>
      <c r="C153" s="70">
        <f>C$131+C$133+C139</f>
        <v>60800</v>
      </c>
      <c r="D153" s="70">
        <f t="shared" si="11"/>
        <v>66880</v>
      </c>
    </row>
    <row r="154" spans="1:4">
      <c r="A154" s="69" t="s">
        <v>588</v>
      </c>
      <c r="B154" s="69"/>
      <c r="C154" s="70">
        <f>C$131+C$133+C140</f>
        <v>63800</v>
      </c>
      <c r="D154" s="70">
        <f t="shared" si="11"/>
        <v>70180</v>
      </c>
    </row>
    <row r="155" spans="1:4">
      <c r="A155" s="69" t="s">
        <v>590</v>
      </c>
      <c r="B155" s="69"/>
      <c r="C155" s="70">
        <f>C$131+C$134</f>
        <v>64400</v>
      </c>
      <c r="D155" s="70">
        <f t="shared" si="11"/>
        <v>70840</v>
      </c>
    </row>
    <row r="156" spans="1:4">
      <c r="A156" s="69" t="s">
        <v>592</v>
      </c>
      <c r="B156" s="69"/>
      <c r="C156" s="70">
        <f>C$131+C$134+C138</f>
        <v>67400</v>
      </c>
      <c r="D156" s="70">
        <f t="shared" si="11"/>
        <v>74140</v>
      </c>
    </row>
    <row r="157" spans="1:4">
      <c r="A157" s="69" t="s">
        <v>594</v>
      </c>
      <c r="B157" s="69"/>
      <c r="C157" s="70">
        <f>C$131+C$134+C139</f>
        <v>68400</v>
      </c>
      <c r="D157" s="70">
        <f t="shared" si="11"/>
        <v>75240</v>
      </c>
    </row>
    <row r="158" spans="1:4">
      <c r="A158" s="69" t="s">
        <v>596</v>
      </c>
      <c r="B158" s="69"/>
      <c r="C158" s="70">
        <f>C$131+C$134+C140</f>
        <v>71400</v>
      </c>
      <c r="D158" s="70">
        <f t="shared" si="11"/>
        <v>78540</v>
      </c>
    </row>
    <row r="159" spans="1:4">
      <c r="A159" s="69" t="s">
        <v>598</v>
      </c>
      <c r="B159" s="69"/>
      <c r="C159" s="70">
        <f>C$131+C$135</f>
        <v>59400</v>
      </c>
      <c r="D159" s="70">
        <f t="shared" si="11"/>
        <v>65340.000000000007</v>
      </c>
    </row>
    <row r="160" spans="1:4">
      <c r="A160" s="69" t="s">
        <v>600</v>
      </c>
      <c r="B160" s="69"/>
      <c r="C160" s="70">
        <f>C$131+C$135+C138</f>
        <v>62400</v>
      </c>
      <c r="D160" s="70">
        <f t="shared" si="11"/>
        <v>68640</v>
      </c>
    </row>
    <row r="161" spans="1:4">
      <c r="A161" s="69" t="s">
        <v>602</v>
      </c>
      <c r="B161" s="69"/>
      <c r="C161" s="70">
        <f>C$131+C$135+C139</f>
        <v>63400</v>
      </c>
      <c r="D161" s="70">
        <f t="shared" si="11"/>
        <v>69740</v>
      </c>
    </row>
    <row r="162" spans="1:4">
      <c r="A162" s="69" t="s">
        <v>604</v>
      </c>
      <c r="B162" s="69"/>
      <c r="C162" s="70">
        <f>C$131+C$135+C140</f>
        <v>66400</v>
      </c>
      <c r="D162" s="70">
        <f t="shared" si="11"/>
        <v>73040</v>
      </c>
    </row>
    <row r="163" spans="1:4">
      <c r="A163" s="69" t="s">
        <v>606</v>
      </c>
      <c r="B163" s="69"/>
      <c r="C163" s="70">
        <f>C$131+C$136</f>
        <v>62000</v>
      </c>
      <c r="D163" s="70">
        <f t="shared" si="11"/>
        <v>68200</v>
      </c>
    </row>
    <row r="164" spans="1:4">
      <c r="A164" s="69" t="s">
        <v>608</v>
      </c>
      <c r="B164" s="69"/>
      <c r="C164" s="70">
        <f>C$131+C$136+C138</f>
        <v>65000</v>
      </c>
      <c r="D164" s="70">
        <f t="shared" si="11"/>
        <v>71500</v>
      </c>
    </row>
    <row r="165" spans="1:4">
      <c r="A165" s="69" t="s">
        <v>610</v>
      </c>
      <c r="B165" s="69"/>
      <c r="C165" s="70">
        <f>C$131+C$136+C139</f>
        <v>66000</v>
      </c>
      <c r="D165" s="70">
        <f t="shared" si="11"/>
        <v>72600</v>
      </c>
    </row>
    <row r="166" spans="1:4">
      <c r="A166" s="69" t="s">
        <v>612</v>
      </c>
      <c r="B166" s="69"/>
      <c r="C166" s="70">
        <f>C$131+C$136+C140</f>
        <v>69000</v>
      </c>
      <c r="D166" s="70">
        <f t="shared" si="11"/>
        <v>75900</v>
      </c>
    </row>
    <row r="167" spans="1:4">
      <c r="A167" s="69" t="s">
        <v>614</v>
      </c>
      <c r="B167" s="69"/>
      <c r="C167" s="70">
        <f>C$131+C$132+C$133</f>
        <v>61100</v>
      </c>
      <c r="D167" s="70">
        <f t="shared" si="11"/>
        <v>67210</v>
      </c>
    </row>
    <row r="168" spans="1:4">
      <c r="A168" s="69" t="s">
        <v>616</v>
      </c>
      <c r="B168" s="69"/>
      <c r="C168" s="70">
        <f>C$131+C$132+C$133+C138</f>
        <v>64100</v>
      </c>
      <c r="D168" s="70">
        <f t="shared" si="11"/>
        <v>70510</v>
      </c>
    </row>
    <row r="169" spans="1:4">
      <c r="A169" s="69" t="s">
        <v>618</v>
      </c>
      <c r="B169" s="69"/>
      <c r="C169" s="70">
        <f>C$131+C$132+C$133+C139</f>
        <v>65100</v>
      </c>
      <c r="D169" s="70">
        <f t="shared" si="11"/>
        <v>71610</v>
      </c>
    </row>
    <row r="170" spans="1:4">
      <c r="A170" s="69" t="s">
        <v>620</v>
      </c>
      <c r="B170" s="69"/>
      <c r="C170" s="70">
        <f>C$131+C$132+C$133+C140</f>
        <v>68100</v>
      </c>
      <c r="D170" s="70">
        <f t="shared" si="11"/>
        <v>74910</v>
      </c>
    </row>
    <row r="171" spans="1:4">
      <c r="A171" s="69" t="s">
        <v>622</v>
      </c>
      <c r="B171" s="69"/>
      <c r="C171" s="70">
        <f>C$131+C$132+C$134</f>
        <v>68700</v>
      </c>
      <c r="D171" s="70">
        <f t="shared" si="11"/>
        <v>75570</v>
      </c>
    </row>
    <row r="172" spans="1:4">
      <c r="A172" s="69" t="s">
        <v>624</v>
      </c>
      <c r="B172" s="69"/>
      <c r="C172" s="70">
        <f>C$131+C$132+C$134+C138</f>
        <v>71700</v>
      </c>
      <c r="D172" s="70">
        <f t="shared" si="11"/>
        <v>78870</v>
      </c>
    </row>
    <row r="173" spans="1:4">
      <c r="A173" s="69" t="s">
        <v>626</v>
      </c>
      <c r="B173" s="69"/>
      <c r="C173" s="70">
        <f>C$131+C$132+C$134+C139</f>
        <v>72700</v>
      </c>
      <c r="D173" s="70">
        <f t="shared" si="11"/>
        <v>79970</v>
      </c>
    </row>
    <row r="174" spans="1:4">
      <c r="A174" s="69" t="s">
        <v>628</v>
      </c>
      <c r="B174" s="69"/>
      <c r="C174" s="70">
        <f>C$131+C$132+C$134+C140</f>
        <v>75700</v>
      </c>
      <c r="D174" s="70">
        <f t="shared" si="11"/>
        <v>83270</v>
      </c>
    </row>
    <row r="175" spans="1:4">
      <c r="A175" s="69" t="s">
        <v>630</v>
      </c>
      <c r="B175" s="69"/>
      <c r="C175" s="70">
        <f>C$131+C$132+C$135</f>
        <v>63700</v>
      </c>
      <c r="D175" s="70">
        <f t="shared" si="11"/>
        <v>70070</v>
      </c>
    </row>
    <row r="176" spans="1:4">
      <c r="A176" s="69" t="s">
        <v>632</v>
      </c>
      <c r="B176" s="69"/>
      <c r="C176" s="70">
        <f>C$131+C$132+C$135+C138</f>
        <v>66700</v>
      </c>
      <c r="D176" s="70">
        <f t="shared" si="11"/>
        <v>73370</v>
      </c>
    </row>
    <row r="177" spans="1:4">
      <c r="A177" s="69" t="s">
        <v>634</v>
      </c>
      <c r="B177" s="69"/>
      <c r="C177" s="70">
        <f>C$131+C$132+C$135+C139</f>
        <v>67700</v>
      </c>
      <c r="D177" s="70">
        <f t="shared" si="11"/>
        <v>74470</v>
      </c>
    </row>
    <row r="178" spans="1:4">
      <c r="A178" s="69" t="s">
        <v>636</v>
      </c>
      <c r="B178" s="69"/>
      <c r="C178" s="70">
        <f>C$131+C$132+C$135+C140</f>
        <v>70700</v>
      </c>
      <c r="D178" s="70">
        <f t="shared" si="11"/>
        <v>77770</v>
      </c>
    </row>
    <row r="179" spans="1:4">
      <c r="A179" s="69" t="s">
        <v>638</v>
      </c>
      <c r="B179" s="69"/>
      <c r="C179" s="70">
        <f>C$131+C$132+C$136</f>
        <v>66300</v>
      </c>
      <c r="D179" s="70">
        <f t="shared" si="11"/>
        <v>72930</v>
      </c>
    </row>
    <row r="180" spans="1:4">
      <c r="A180" s="69" t="s">
        <v>640</v>
      </c>
      <c r="B180" s="69"/>
      <c r="C180" s="70">
        <f t="shared" ref="C180:C182" si="12">C$131+C$132+C$136+C138</f>
        <v>69300</v>
      </c>
      <c r="D180" s="70">
        <f t="shared" si="11"/>
        <v>76230</v>
      </c>
    </row>
    <row r="181" spans="1:4">
      <c r="A181" s="69" t="s">
        <v>642</v>
      </c>
      <c r="B181" s="69"/>
      <c r="C181" s="70">
        <f t="shared" si="12"/>
        <v>70300</v>
      </c>
      <c r="D181" s="70">
        <f t="shared" si="11"/>
        <v>77330</v>
      </c>
    </row>
    <row r="182" spans="1:4">
      <c r="A182" s="69" t="s">
        <v>644</v>
      </c>
      <c r="B182" s="69"/>
      <c r="C182" s="70">
        <f t="shared" si="12"/>
        <v>73300</v>
      </c>
      <c r="D182" s="70">
        <f t="shared" si="11"/>
        <v>80630</v>
      </c>
    </row>
    <row r="184" spans="1:4">
      <c r="A184" s="11" t="s">
        <v>1127</v>
      </c>
    </row>
    <row r="185" spans="1:4">
      <c r="A185" s="115" t="s">
        <v>1128</v>
      </c>
      <c r="B185" s="115"/>
      <c r="C185" s="51" t="s">
        <v>1045</v>
      </c>
      <c r="D185" s="51" t="s">
        <v>1046</v>
      </c>
    </row>
    <row r="186" spans="1:4">
      <c r="A186" s="51" t="s">
        <v>1129</v>
      </c>
      <c r="B186" s="51" t="s">
        <v>191</v>
      </c>
      <c r="C186" s="52">
        <v>35500</v>
      </c>
      <c r="D186" s="52">
        <f t="shared" ref="D186:D237" si="13">C186*1.1</f>
        <v>39050</v>
      </c>
    </row>
    <row r="187" spans="1:4">
      <c r="A187" s="115" t="s">
        <v>1130</v>
      </c>
      <c r="B187" s="51" t="s">
        <v>1120</v>
      </c>
      <c r="C187" s="52">
        <v>4300</v>
      </c>
      <c r="D187" s="52">
        <f t="shared" si="13"/>
        <v>4730</v>
      </c>
    </row>
    <row r="188" spans="1:4">
      <c r="A188" s="115"/>
      <c r="B188" s="51" t="s">
        <v>1121</v>
      </c>
      <c r="C188" s="52">
        <v>5800</v>
      </c>
      <c r="D188" s="52">
        <f t="shared" si="13"/>
        <v>6380.0000000000009</v>
      </c>
    </row>
    <row r="189" spans="1:4">
      <c r="A189" s="115"/>
      <c r="B189" s="51" t="s">
        <v>1122</v>
      </c>
      <c r="C189" s="52">
        <v>13400</v>
      </c>
      <c r="D189" s="52">
        <f t="shared" si="13"/>
        <v>14740.000000000002</v>
      </c>
    </row>
    <row r="190" spans="1:4">
      <c r="A190" s="115"/>
      <c r="B190" s="51" t="s">
        <v>1123</v>
      </c>
      <c r="C190" s="52">
        <v>8400</v>
      </c>
      <c r="D190" s="52">
        <f t="shared" si="13"/>
        <v>9240</v>
      </c>
    </row>
    <row r="191" spans="1:4">
      <c r="A191" s="115"/>
      <c r="B191" s="51" t="s">
        <v>1124</v>
      </c>
      <c r="C191" s="52">
        <v>11000</v>
      </c>
      <c r="D191" s="52">
        <f t="shared" si="13"/>
        <v>12100.000000000002</v>
      </c>
    </row>
    <row r="192" spans="1:4">
      <c r="A192" s="115" t="s">
        <v>1131</v>
      </c>
      <c r="B192" s="51" t="s">
        <v>197</v>
      </c>
      <c r="C192" s="52"/>
      <c r="D192" s="52">
        <f t="shared" si="13"/>
        <v>0</v>
      </c>
    </row>
    <row r="193" spans="1:4">
      <c r="A193" s="115"/>
      <c r="B193" s="51" t="s">
        <v>198</v>
      </c>
      <c r="C193" s="52">
        <v>3000</v>
      </c>
      <c r="D193" s="52">
        <f t="shared" si="13"/>
        <v>3300.0000000000005</v>
      </c>
    </row>
    <row r="194" spans="1:4">
      <c r="A194" s="115"/>
      <c r="B194" s="51" t="s">
        <v>199</v>
      </c>
      <c r="C194" s="52">
        <v>4000</v>
      </c>
      <c r="D194" s="52">
        <f t="shared" si="13"/>
        <v>4400</v>
      </c>
    </row>
    <row r="195" spans="1:4">
      <c r="A195" s="115"/>
      <c r="B195" s="51" t="s">
        <v>195</v>
      </c>
      <c r="C195" s="52">
        <v>7000</v>
      </c>
      <c r="D195" s="52">
        <f t="shared" si="13"/>
        <v>7700.0000000000009</v>
      </c>
    </row>
    <row r="196" spans="1:4">
      <c r="A196" s="51" t="s">
        <v>1132</v>
      </c>
      <c r="B196" s="51"/>
      <c r="C196" s="52"/>
      <c r="D196" s="52">
        <f t="shared" si="13"/>
        <v>0</v>
      </c>
    </row>
    <row r="197" spans="1:4">
      <c r="A197" s="11" t="s">
        <v>1108</v>
      </c>
    </row>
    <row r="198" spans="1:4">
      <c r="A198" s="65" t="s">
        <v>438</v>
      </c>
      <c r="B198" s="65"/>
      <c r="C198" s="66">
        <f>C$186</f>
        <v>35500</v>
      </c>
      <c r="D198" s="66">
        <f t="shared" si="13"/>
        <v>39050</v>
      </c>
    </row>
    <row r="199" spans="1:4">
      <c r="A199" s="65" t="s">
        <v>440</v>
      </c>
      <c r="B199" s="65"/>
      <c r="C199" s="66">
        <f t="shared" ref="C199:C201" si="14">C$186+C193</f>
        <v>38500</v>
      </c>
      <c r="D199" s="66">
        <f t="shared" si="13"/>
        <v>42350</v>
      </c>
    </row>
    <row r="200" spans="1:4">
      <c r="A200" s="65" t="s">
        <v>442</v>
      </c>
      <c r="B200" s="65"/>
      <c r="C200" s="66">
        <f t="shared" si="14"/>
        <v>39500</v>
      </c>
      <c r="D200" s="66">
        <f t="shared" si="13"/>
        <v>43450</v>
      </c>
    </row>
    <row r="201" spans="1:4">
      <c r="A201" s="65" t="s">
        <v>444</v>
      </c>
      <c r="B201" s="65"/>
      <c r="C201" s="66">
        <f t="shared" si="14"/>
        <v>42500</v>
      </c>
      <c r="D201" s="66">
        <f t="shared" si="13"/>
        <v>46750.000000000007</v>
      </c>
    </row>
    <row r="202" spans="1:4">
      <c r="A202" s="65" t="s">
        <v>446</v>
      </c>
      <c r="B202" s="65"/>
      <c r="C202" s="66">
        <f>C$186+C$187</f>
        <v>39800</v>
      </c>
      <c r="D202" s="66">
        <f t="shared" si="13"/>
        <v>43780</v>
      </c>
    </row>
    <row r="203" spans="1:4">
      <c r="A203" s="65" t="s">
        <v>448</v>
      </c>
      <c r="B203" s="65"/>
      <c r="C203" s="66">
        <f>C$186+C$187+C193</f>
        <v>42800</v>
      </c>
      <c r="D203" s="66">
        <f t="shared" si="13"/>
        <v>47080.000000000007</v>
      </c>
    </row>
    <row r="204" spans="1:4">
      <c r="A204" s="65" t="s">
        <v>450</v>
      </c>
      <c r="B204" s="65"/>
      <c r="C204" s="66">
        <f>C$186+C$187+C194</f>
        <v>43800</v>
      </c>
      <c r="D204" s="66">
        <f t="shared" si="13"/>
        <v>48180.000000000007</v>
      </c>
    </row>
    <row r="205" spans="1:4">
      <c r="A205" s="65" t="s">
        <v>452</v>
      </c>
      <c r="B205" s="65"/>
      <c r="C205" s="66">
        <f>C$186+C$187+C195</f>
        <v>46800</v>
      </c>
      <c r="D205" s="66">
        <f t="shared" si="13"/>
        <v>51480.000000000007</v>
      </c>
    </row>
    <row r="206" spans="1:4">
      <c r="A206" s="65" t="s">
        <v>454</v>
      </c>
      <c r="B206" s="65"/>
      <c r="C206" s="66">
        <f>C$186+C$188</f>
        <v>41300</v>
      </c>
      <c r="D206" s="66">
        <f t="shared" si="13"/>
        <v>45430.000000000007</v>
      </c>
    </row>
    <row r="207" spans="1:4">
      <c r="A207" s="65" t="s">
        <v>456</v>
      </c>
      <c r="B207" s="65"/>
      <c r="C207" s="66">
        <f>C$186+C$188+C193</f>
        <v>44300</v>
      </c>
      <c r="D207" s="66">
        <f t="shared" si="13"/>
        <v>48730.000000000007</v>
      </c>
    </row>
    <row r="208" spans="1:4">
      <c r="A208" s="65" t="s">
        <v>458</v>
      </c>
      <c r="B208" s="65"/>
      <c r="C208" s="66">
        <f>C$186+C$188+C194</f>
        <v>45300</v>
      </c>
      <c r="D208" s="66">
        <f t="shared" si="13"/>
        <v>49830.000000000007</v>
      </c>
    </row>
    <row r="209" spans="1:4">
      <c r="A209" s="65" t="s">
        <v>460</v>
      </c>
      <c r="B209" s="65"/>
      <c r="C209" s="66">
        <f>C$186+C$188+C195</f>
        <v>48300</v>
      </c>
      <c r="D209" s="66">
        <f t="shared" si="13"/>
        <v>53130.000000000007</v>
      </c>
    </row>
    <row r="210" spans="1:4">
      <c r="A210" s="65" t="s">
        <v>462</v>
      </c>
      <c r="B210" s="65"/>
      <c r="C210" s="66">
        <f>C$186+C$189</f>
        <v>48900</v>
      </c>
      <c r="D210" s="66">
        <f t="shared" si="13"/>
        <v>53790.000000000007</v>
      </c>
    </row>
    <row r="211" spans="1:4">
      <c r="A211" s="65" t="s">
        <v>464</v>
      </c>
      <c r="B211" s="65"/>
      <c r="C211" s="66">
        <f>C$186+C$189+C193</f>
        <v>51900</v>
      </c>
      <c r="D211" s="66">
        <f t="shared" si="13"/>
        <v>57090.000000000007</v>
      </c>
    </row>
    <row r="212" spans="1:4">
      <c r="A212" s="65" t="s">
        <v>466</v>
      </c>
      <c r="B212" s="65"/>
      <c r="C212" s="66">
        <f>C$186+C$189+C194</f>
        <v>52900</v>
      </c>
      <c r="D212" s="66">
        <f t="shared" si="13"/>
        <v>58190.000000000007</v>
      </c>
    </row>
    <row r="213" spans="1:4">
      <c r="A213" s="65" t="s">
        <v>468</v>
      </c>
      <c r="B213" s="65"/>
      <c r="C213" s="66">
        <f>C$186+C$189+C195</f>
        <v>55900</v>
      </c>
      <c r="D213" s="66">
        <f t="shared" si="13"/>
        <v>61490.000000000007</v>
      </c>
    </row>
    <row r="214" spans="1:4">
      <c r="A214" s="65" t="s">
        <v>470</v>
      </c>
      <c r="B214" s="65"/>
      <c r="C214" s="66">
        <f>C$186+C$190</f>
        <v>43900</v>
      </c>
      <c r="D214" s="66">
        <f t="shared" si="13"/>
        <v>48290.000000000007</v>
      </c>
    </row>
    <row r="215" spans="1:4">
      <c r="A215" s="65" t="s">
        <v>472</v>
      </c>
      <c r="B215" s="65"/>
      <c r="C215" s="66">
        <f>C$186+C$190+C193</f>
        <v>46900</v>
      </c>
      <c r="D215" s="66">
        <f t="shared" si="13"/>
        <v>51590.000000000007</v>
      </c>
    </row>
    <row r="216" spans="1:4">
      <c r="A216" s="65" t="s">
        <v>474</v>
      </c>
      <c r="B216" s="65"/>
      <c r="C216" s="66">
        <f>C$186+C$190+C194</f>
        <v>47900</v>
      </c>
      <c r="D216" s="66">
        <f t="shared" si="13"/>
        <v>52690.000000000007</v>
      </c>
    </row>
    <row r="217" spans="1:4">
      <c r="A217" s="65" t="s">
        <v>476</v>
      </c>
      <c r="B217" s="65"/>
      <c r="C217" s="66">
        <f>C$186+C$190+C195</f>
        <v>50900</v>
      </c>
      <c r="D217" s="66">
        <f t="shared" si="13"/>
        <v>55990.000000000007</v>
      </c>
    </row>
    <row r="218" spans="1:4">
      <c r="A218" s="65" t="s">
        <v>478</v>
      </c>
      <c r="B218" s="65"/>
      <c r="C218" s="66">
        <f>C$186+C$191</f>
        <v>46500</v>
      </c>
      <c r="D218" s="66">
        <f t="shared" si="13"/>
        <v>51150.000000000007</v>
      </c>
    </row>
    <row r="219" spans="1:4">
      <c r="A219" s="65" t="s">
        <v>480</v>
      </c>
      <c r="B219" s="65"/>
      <c r="C219" s="66">
        <f>C$186+C$191+C193</f>
        <v>49500</v>
      </c>
      <c r="D219" s="66">
        <f t="shared" si="13"/>
        <v>54450.000000000007</v>
      </c>
    </row>
    <row r="220" spans="1:4">
      <c r="A220" s="65" t="s">
        <v>482</v>
      </c>
      <c r="B220" s="65"/>
      <c r="C220" s="66">
        <f>C$186+C$191+C194</f>
        <v>50500</v>
      </c>
      <c r="D220" s="66">
        <f t="shared" si="13"/>
        <v>55550.000000000007</v>
      </c>
    </row>
    <row r="221" spans="1:4">
      <c r="A221" s="65" t="s">
        <v>484</v>
      </c>
      <c r="B221" s="65"/>
      <c r="C221" s="66">
        <f>C$186+C$191+C195</f>
        <v>53500</v>
      </c>
      <c r="D221" s="66">
        <f t="shared" si="13"/>
        <v>58850.000000000007</v>
      </c>
    </row>
    <row r="222" spans="1:4">
      <c r="A222" s="65" t="s">
        <v>486</v>
      </c>
      <c r="B222" s="65"/>
      <c r="C222" s="66">
        <f>C$186+C$187+C$188</f>
        <v>45600</v>
      </c>
      <c r="D222" s="66">
        <f t="shared" si="13"/>
        <v>50160.000000000007</v>
      </c>
    </row>
    <row r="223" spans="1:4">
      <c r="A223" s="65" t="s">
        <v>488</v>
      </c>
      <c r="B223" s="65"/>
      <c r="C223" s="66">
        <f>C$186+C$187+C$188+C193</f>
        <v>48600</v>
      </c>
      <c r="D223" s="66">
        <f t="shared" si="13"/>
        <v>53460.000000000007</v>
      </c>
    </row>
    <row r="224" spans="1:4">
      <c r="A224" s="65" t="s">
        <v>490</v>
      </c>
      <c r="B224" s="65"/>
      <c r="C224" s="66">
        <f>C$186+C$187+C$188+C194</f>
        <v>49600</v>
      </c>
      <c r="D224" s="66">
        <f t="shared" si="13"/>
        <v>54560.000000000007</v>
      </c>
    </row>
    <row r="225" spans="1:4">
      <c r="A225" s="65" t="s">
        <v>492</v>
      </c>
      <c r="B225" s="65"/>
      <c r="C225" s="66">
        <f>C186+C187+C188+C195</f>
        <v>52600</v>
      </c>
      <c r="D225" s="66">
        <f t="shared" si="13"/>
        <v>57860.000000000007</v>
      </c>
    </row>
    <row r="226" spans="1:4">
      <c r="A226" s="65" t="s">
        <v>494</v>
      </c>
      <c r="B226" s="65"/>
      <c r="C226" s="66">
        <f>C$186+C$187+C$189</f>
        <v>53200</v>
      </c>
      <c r="D226" s="66">
        <f t="shared" si="13"/>
        <v>58520.000000000007</v>
      </c>
    </row>
    <row r="227" spans="1:4">
      <c r="A227" s="65" t="s">
        <v>496</v>
      </c>
      <c r="B227" s="65"/>
      <c r="C227" s="66">
        <f>C$186+C$187+C$189+C193</f>
        <v>56200</v>
      </c>
      <c r="D227" s="66">
        <f t="shared" si="13"/>
        <v>61820.000000000007</v>
      </c>
    </row>
    <row r="228" spans="1:4">
      <c r="A228" s="65" t="s">
        <v>498</v>
      </c>
      <c r="B228" s="65"/>
      <c r="C228" s="66">
        <f>C$186+C$187+C$189+C194</f>
        <v>57200</v>
      </c>
      <c r="D228" s="66">
        <f t="shared" si="13"/>
        <v>62920.000000000007</v>
      </c>
    </row>
    <row r="229" spans="1:4">
      <c r="A229" s="65" t="s">
        <v>500</v>
      </c>
      <c r="B229" s="65"/>
      <c r="C229" s="66">
        <f>C$186+C$187+C$189+C195</f>
        <v>60200</v>
      </c>
      <c r="D229" s="66">
        <f t="shared" si="13"/>
        <v>66220</v>
      </c>
    </row>
    <row r="230" spans="1:4">
      <c r="A230" s="65" t="s">
        <v>502</v>
      </c>
      <c r="B230" s="65"/>
      <c r="C230" s="66">
        <f>C$186+C$187+C$190</f>
        <v>48200</v>
      </c>
      <c r="D230" s="66">
        <f t="shared" si="13"/>
        <v>53020.000000000007</v>
      </c>
    </row>
    <row r="231" spans="1:4">
      <c r="A231" s="65" t="s">
        <v>504</v>
      </c>
      <c r="B231" s="65"/>
      <c r="C231" s="66">
        <f>C$186+C$187+C$190+C193</f>
        <v>51200</v>
      </c>
      <c r="D231" s="66">
        <f t="shared" si="13"/>
        <v>56320.000000000007</v>
      </c>
    </row>
    <row r="232" spans="1:4">
      <c r="A232" s="65" t="s">
        <v>506</v>
      </c>
      <c r="B232" s="65"/>
      <c r="C232" s="66">
        <f>C$186+C$187+C$190+C194</f>
        <v>52200</v>
      </c>
      <c r="D232" s="66">
        <f t="shared" si="13"/>
        <v>57420.000000000007</v>
      </c>
    </row>
    <row r="233" spans="1:4">
      <c r="A233" s="65" t="s">
        <v>508</v>
      </c>
      <c r="B233" s="65"/>
      <c r="C233" s="66">
        <f>C$186+C$187+C$190+C195</f>
        <v>55200</v>
      </c>
      <c r="D233" s="66">
        <f t="shared" si="13"/>
        <v>60720.000000000007</v>
      </c>
    </row>
    <row r="234" spans="1:4">
      <c r="A234" s="65" t="s">
        <v>510</v>
      </c>
      <c r="B234" s="65"/>
      <c r="C234" s="66">
        <f>C$186+C$187+C$191</f>
        <v>50800</v>
      </c>
      <c r="D234" s="66">
        <f t="shared" si="13"/>
        <v>55880.000000000007</v>
      </c>
    </row>
    <row r="235" spans="1:4">
      <c r="A235" s="65" t="s">
        <v>512</v>
      </c>
      <c r="B235" s="65"/>
      <c r="C235" s="66">
        <f>C$186+C$187+C$191+C193</f>
        <v>53800</v>
      </c>
      <c r="D235" s="66">
        <f t="shared" si="13"/>
        <v>59180.000000000007</v>
      </c>
    </row>
    <row r="236" spans="1:4">
      <c r="A236" s="65" t="s">
        <v>514</v>
      </c>
      <c r="B236" s="65"/>
      <c r="C236" s="66">
        <f>C$186+C$187+C$191+C194</f>
        <v>54800</v>
      </c>
      <c r="D236" s="66">
        <f t="shared" si="13"/>
        <v>60280.000000000007</v>
      </c>
    </row>
    <row r="237" spans="1:4">
      <c r="A237" s="65" t="s">
        <v>516</v>
      </c>
      <c r="B237" s="65"/>
      <c r="C237" s="66">
        <f>C$186+C$187+C$191+C195</f>
        <v>57800</v>
      </c>
      <c r="D237" s="66">
        <f t="shared" si="13"/>
        <v>63580.000000000007</v>
      </c>
    </row>
    <row r="240" spans="1:4">
      <c r="A240" s="11" t="s">
        <v>1133</v>
      </c>
    </row>
    <row r="241" spans="1:5">
      <c r="A241" s="51" t="s">
        <v>1134</v>
      </c>
      <c r="B241" s="51"/>
      <c r="C241" s="51" t="s">
        <v>1045</v>
      </c>
      <c r="D241" s="51" t="s">
        <v>1046</v>
      </c>
      <c r="E241" s="51" t="s">
        <v>897</v>
      </c>
    </row>
    <row r="242" spans="1:5">
      <c r="A242" s="51" t="s">
        <v>1135</v>
      </c>
      <c r="B242" s="51" t="s">
        <v>1136</v>
      </c>
      <c r="C242" s="52">
        <v>100000</v>
      </c>
      <c r="D242" s="52">
        <f t="shared" ref="D242:D255" si="15">C242*1.1</f>
        <v>110000.00000000001</v>
      </c>
      <c r="E242" s="51"/>
    </row>
    <row r="243" spans="1:5">
      <c r="A243" s="115" t="s">
        <v>1137</v>
      </c>
      <c r="B243" s="51" t="s">
        <v>1138</v>
      </c>
      <c r="C243" s="52">
        <v>15000</v>
      </c>
      <c r="D243" s="52">
        <f t="shared" si="15"/>
        <v>16500</v>
      </c>
      <c r="E243" s="51" t="s">
        <v>1139</v>
      </c>
    </row>
    <row r="244" spans="1:5">
      <c r="A244" s="115"/>
      <c r="B244" s="51" t="s">
        <v>1140</v>
      </c>
      <c r="C244" s="52">
        <v>5000</v>
      </c>
      <c r="D244" s="52">
        <f t="shared" si="15"/>
        <v>5500</v>
      </c>
      <c r="E244" s="51" t="s">
        <v>1141</v>
      </c>
    </row>
    <row r="245" spans="1:5">
      <c r="A245" s="115"/>
      <c r="B245" s="51" t="s">
        <v>1142</v>
      </c>
      <c r="C245" s="52">
        <v>10000</v>
      </c>
      <c r="D245" s="52">
        <f t="shared" si="15"/>
        <v>11000</v>
      </c>
      <c r="E245" s="51" t="s">
        <v>1143</v>
      </c>
    </row>
    <row r="246" spans="1:5" ht="31.5">
      <c r="A246" s="51" t="s">
        <v>1144</v>
      </c>
      <c r="B246" s="51" t="s">
        <v>1144</v>
      </c>
      <c r="C246" s="52">
        <v>4500</v>
      </c>
      <c r="D246" s="52">
        <f t="shared" si="15"/>
        <v>4950</v>
      </c>
      <c r="E246" s="60" t="s">
        <v>1155</v>
      </c>
    </row>
    <row r="247" spans="1:5">
      <c r="A247" s="11" t="s">
        <v>1145</v>
      </c>
    </row>
    <row r="248" spans="1:5">
      <c r="A248" s="65" t="s">
        <v>1146</v>
      </c>
      <c r="B248" s="65"/>
      <c r="C248" s="66">
        <f>C$242+C$243</f>
        <v>115000</v>
      </c>
      <c r="D248" s="66">
        <f t="shared" si="15"/>
        <v>126500.00000000001</v>
      </c>
    </row>
    <row r="249" spans="1:5">
      <c r="A249" s="65" t="s">
        <v>672</v>
      </c>
      <c r="B249" s="65"/>
      <c r="C249" s="66">
        <f>C$242+C$243+C244</f>
        <v>120000</v>
      </c>
      <c r="D249" s="66">
        <f t="shared" si="15"/>
        <v>132000</v>
      </c>
    </row>
    <row r="250" spans="1:5">
      <c r="A250" s="65" t="s">
        <v>674</v>
      </c>
      <c r="B250" s="65"/>
      <c r="C250" s="66">
        <f>C$242+C$243+C245</f>
        <v>125000</v>
      </c>
      <c r="D250" s="66">
        <f t="shared" si="15"/>
        <v>137500</v>
      </c>
    </row>
    <row r="251" spans="1:5">
      <c r="A251" s="65" t="s">
        <v>676</v>
      </c>
      <c r="B251" s="65"/>
      <c r="C251" s="66">
        <f>C$242+C$243+C244+C245</f>
        <v>130000</v>
      </c>
      <c r="D251" s="66">
        <f t="shared" si="15"/>
        <v>143000</v>
      </c>
    </row>
    <row r="252" spans="1:5">
      <c r="A252" s="65" t="s">
        <v>1147</v>
      </c>
      <c r="B252" s="65"/>
      <c r="C252" s="66">
        <f>C$242</f>
        <v>100000</v>
      </c>
      <c r="D252" s="66">
        <f t="shared" si="15"/>
        <v>110000.00000000001</v>
      </c>
    </row>
    <row r="253" spans="1:5">
      <c r="A253" s="65" t="s">
        <v>1148</v>
      </c>
      <c r="B253" s="65"/>
      <c r="C253" s="66">
        <f>C$242+C244</f>
        <v>105000</v>
      </c>
      <c r="D253" s="66">
        <f t="shared" si="15"/>
        <v>115500.00000000001</v>
      </c>
    </row>
    <row r="254" spans="1:5">
      <c r="A254" s="65" t="s">
        <v>1149</v>
      </c>
      <c r="B254" s="65"/>
      <c r="C254" s="66">
        <f>C$242+C245</f>
        <v>110000</v>
      </c>
      <c r="D254" s="66">
        <f t="shared" si="15"/>
        <v>121000.00000000001</v>
      </c>
    </row>
    <row r="255" spans="1:5">
      <c r="A255" s="65" t="s">
        <v>1150</v>
      </c>
      <c r="B255" s="65"/>
      <c r="C255" s="66">
        <f>C$242+C244+C245</f>
        <v>115000</v>
      </c>
      <c r="D255" s="66">
        <f t="shared" si="15"/>
        <v>126500.00000000001</v>
      </c>
    </row>
    <row r="257" spans="1:1">
      <c r="A257" s="11" t="s">
        <v>1156</v>
      </c>
    </row>
    <row r="258" spans="1:1">
      <c r="A258" s="11" t="s">
        <v>1157</v>
      </c>
    </row>
    <row r="259" spans="1:1">
      <c r="A259" s="11" t="s">
        <v>1158</v>
      </c>
    </row>
    <row r="261" spans="1:1">
      <c r="A261" s="11" t="s">
        <v>1159</v>
      </c>
    </row>
    <row r="262" spans="1:1">
      <c r="A262" s="11" t="s">
        <v>1160</v>
      </c>
    </row>
    <row r="263" spans="1:1">
      <c r="A263" s="11" t="s">
        <v>1161</v>
      </c>
    </row>
  </sheetData>
  <sheetProtection algorithmName="SHA-512" hashValue="TsG0FPvH2cdX6zyWgVSNGZwnh6yk2FFSueuNnnRJYN2ptIy30YDJAxJWCLZoQP6lkDNu5q5NHFcoYpEOMhfCRg==" saltValue="CZQY4i+9rAn65tNJZdY3mg==" spinCount="100000" sheet="1" objects="1" scenarios="1"/>
  <mergeCells count="17">
    <mergeCell ref="D29:D31"/>
    <mergeCell ref="E30:E31"/>
    <mergeCell ref="E56:E63"/>
    <mergeCell ref="A16:A19"/>
    <mergeCell ref="A20:A22"/>
    <mergeCell ref="A105:B105"/>
    <mergeCell ref="A107:A108"/>
    <mergeCell ref="A109:A112"/>
    <mergeCell ref="A86:B86"/>
    <mergeCell ref="A89:A92"/>
    <mergeCell ref="A192:A195"/>
    <mergeCell ref="A243:A245"/>
    <mergeCell ref="A130:B130"/>
    <mergeCell ref="A132:A136"/>
    <mergeCell ref="A137:A140"/>
    <mergeCell ref="A185:B185"/>
    <mergeCell ref="A187:A191"/>
  </mergeCells>
  <phoneticPr fontId="5"/>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A6B14-1D2C-4FEF-85E0-89711BF127B0}">
  <sheetPr codeName="Sheet10">
    <tabColor theme="0" tint="-0.499984740745262"/>
  </sheetPr>
  <dimension ref="A1:E56"/>
  <sheetViews>
    <sheetView workbookViewId="0">
      <selection activeCell="H43" sqref="H43"/>
    </sheetView>
  </sheetViews>
  <sheetFormatPr defaultColWidth="9" defaultRowHeight="18.75"/>
  <cols>
    <col min="1" max="1" width="28.875" style="22" customWidth="1"/>
    <col min="2" max="2" width="24" style="22" customWidth="1"/>
    <col min="3" max="3" width="19.5" style="22" customWidth="1"/>
    <col min="4" max="4" width="22.875" style="22" customWidth="1"/>
    <col min="5" max="5" width="22.375" style="22" customWidth="1"/>
    <col min="6" max="16384" width="9" style="22"/>
  </cols>
  <sheetData>
    <row r="1" spans="1:4">
      <c r="A1" s="49" t="s">
        <v>1179</v>
      </c>
    </row>
    <row r="2" spans="1:4">
      <c r="A2" s="20" t="s">
        <v>1043</v>
      </c>
    </row>
    <row r="3" spans="1:4">
      <c r="A3" s="20" t="s">
        <v>1167</v>
      </c>
    </row>
    <row r="4" spans="1:4">
      <c r="A4" s="20" t="s">
        <v>1168</v>
      </c>
    </row>
    <row r="5" spans="1:4">
      <c r="A5" s="11" t="s">
        <v>1169</v>
      </c>
    </row>
    <row r="6" spans="1:4">
      <c r="A6" s="22" t="s">
        <v>134</v>
      </c>
    </row>
    <row r="8" spans="1:4">
      <c r="A8" s="22" t="s">
        <v>135</v>
      </c>
    </row>
    <row r="9" spans="1:4">
      <c r="A9" s="28" t="s">
        <v>136</v>
      </c>
      <c r="B9" s="28" t="s">
        <v>137</v>
      </c>
      <c r="C9" s="28" t="s">
        <v>138</v>
      </c>
      <c r="D9" s="28" t="s">
        <v>139</v>
      </c>
    </row>
    <row r="10" spans="1:4">
      <c r="A10" s="28" t="s">
        <v>140</v>
      </c>
      <c r="B10" s="38">
        <v>700</v>
      </c>
      <c r="C10" s="29">
        <f>B10*1.1</f>
        <v>770.00000000000011</v>
      </c>
      <c r="D10" s="28" t="s">
        <v>141</v>
      </c>
    </row>
    <row r="11" spans="1:4">
      <c r="A11" s="28" t="s">
        <v>142</v>
      </c>
      <c r="B11" s="38">
        <v>280</v>
      </c>
      <c r="C11" s="29">
        <f t="shared" ref="C11:C28" si="0">B11*1.1</f>
        <v>308</v>
      </c>
      <c r="D11" s="28" t="s">
        <v>141</v>
      </c>
    </row>
    <row r="12" spans="1:4">
      <c r="A12" s="28" t="s">
        <v>143</v>
      </c>
      <c r="B12" s="38">
        <v>280</v>
      </c>
      <c r="C12" s="29">
        <f t="shared" si="0"/>
        <v>308</v>
      </c>
      <c r="D12" s="28" t="s">
        <v>141</v>
      </c>
    </row>
    <row r="13" spans="1:4">
      <c r="A13" s="28" t="s">
        <v>144</v>
      </c>
      <c r="B13" s="38">
        <v>720</v>
      </c>
      <c r="C13" s="29">
        <f t="shared" si="0"/>
        <v>792.00000000000011</v>
      </c>
      <c r="D13" s="28" t="s">
        <v>141</v>
      </c>
    </row>
    <row r="14" spans="1:4">
      <c r="A14" s="28" t="s">
        <v>145</v>
      </c>
      <c r="B14" s="38">
        <v>1980</v>
      </c>
      <c r="C14" s="29">
        <f t="shared" si="0"/>
        <v>2178</v>
      </c>
      <c r="D14" s="28" t="s">
        <v>141</v>
      </c>
    </row>
    <row r="15" spans="1:4">
      <c r="A15" s="28" t="s">
        <v>146</v>
      </c>
      <c r="B15" s="38">
        <v>2980</v>
      </c>
      <c r="C15" s="29">
        <f t="shared" si="0"/>
        <v>3278.0000000000005</v>
      </c>
      <c r="D15" s="28" t="s">
        <v>147</v>
      </c>
    </row>
    <row r="16" spans="1:4">
      <c r="A16" s="28" t="s">
        <v>148</v>
      </c>
      <c r="B16" s="38">
        <v>5480</v>
      </c>
      <c r="C16" s="29">
        <f t="shared" si="0"/>
        <v>6028.0000000000009</v>
      </c>
      <c r="D16" s="28" t="s">
        <v>147</v>
      </c>
    </row>
    <row r="17" spans="1:4">
      <c r="A17" s="28" t="s">
        <v>149</v>
      </c>
      <c r="B17" s="39">
        <v>7980</v>
      </c>
      <c r="C17" s="29">
        <f t="shared" si="0"/>
        <v>8778</v>
      </c>
      <c r="D17" s="28" t="s">
        <v>147</v>
      </c>
    </row>
    <row r="18" spans="1:4">
      <c r="A18" s="28" t="s">
        <v>150</v>
      </c>
      <c r="B18" s="39">
        <v>9980</v>
      </c>
      <c r="C18" s="29">
        <f t="shared" si="0"/>
        <v>10978</v>
      </c>
      <c r="D18" s="28" t="s">
        <v>147</v>
      </c>
    </row>
    <row r="19" spans="1:4">
      <c r="A19" s="28" t="s">
        <v>151</v>
      </c>
      <c r="B19" s="39">
        <v>12980</v>
      </c>
      <c r="C19" s="29">
        <f t="shared" si="0"/>
        <v>14278.000000000002</v>
      </c>
      <c r="D19" s="28" t="s">
        <v>147</v>
      </c>
    </row>
    <row r="20" spans="1:4">
      <c r="A20" s="28" t="s">
        <v>152</v>
      </c>
      <c r="B20" s="38">
        <v>420</v>
      </c>
      <c r="C20" s="29">
        <f t="shared" si="0"/>
        <v>462.00000000000006</v>
      </c>
      <c r="D20" s="28" t="s">
        <v>141</v>
      </c>
    </row>
    <row r="21" spans="1:4">
      <c r="A21" s="28" t="s">
        <v>153</v>
      </c>
      <c r="B21" s="38">
        <v>680</v>
      </c>
      <c r="C21" s="29">
        <f t="shared" si="0"/>
        <v>748.00000000000011</v>
      </c>
      <c r="D21" s="28" t="s">
        <v>141</v>
      </c>
    </row>
    <row r="22" spans="1:4">
      <c r="A22" s="28" t="s">
        <v>154</v>
      </c>
      <c r="B22" s="38">
        <v>920</v>
      </c>
      <c r="C22" s="29">
        <f t="shared" si="0"/>
        <v>1012.0000000000001</v>
      </c>
      <c r="D22" s="28" t="s">
        <v>147</v>
      </c>
    </row>
    <row r="23" spans="1:4">
      <c r="A23" s="28" t="s">
        <v>155</v>
      </c>
      <c r="B23" s="38">
        <v>1480</v>
      </c>
      <c r="C23" s="29">
        <f t="shared" si="0"/>
        <v>1628.0000000000002</v>
      </c>
      <c r="D23" s="28" t="s">
        <v>147</v>
      </c>
    </row>
    <row r="24" spans="1:4">
      <c r="A24" s="28" t="s">
        <v>156</v>
      </c>
      <c r="B24" s="38">
        <v>1980</v>
      </c>
      <c r="C24" s="29">
        <f t="shared" si="0"/>
        <v>2178</v>
      </c>
      <c r="D24" s="28" t="s">
        <v>147</v>
      </c>
    </row>
    <row r="25" spans="1:4">
      <c r="A25" s="28" t="s">
        <v>157</v>
      </c>
      <c r="B25" s="38">
        <v>2880</v>
      </c>
      <c r="C25" s="29">
        <f t="shared" si="0"/>
        <v>3168.0000000000005</v>
      </c>
      <c r="D25" s="28" t="s">
        <v>147</v>
      </c>
    </row>
    <row r="26" spans="1:4">
      <c r="A26" s="28" t="s">
        <v>158</v>
      </c>
      <c r="B26" s="38">
        <v>5920</v>
      </c>
      <c r="C26" s="29">
        <f t="shared" si="0"/>
        <v>6512.0000000000009</v>
      </c>
      <c r="D26" s="28" t="s">
        <v>147</v>
      </c>
    </row>
    <row r="27" spans="1:4">
      <c r="A27" s="28" t="s">
        <v>159</v>
      </c>
      <c r="B27" s="38">
        <v>9980</v>
      </c>
      <c r="C27" s="29">
        <f t="shared" si="0"/>
        <v>10978</v>
      </c>
      <c r="D27" s="28" t="s">
        <v>147</v>
      </c>
    </row>
    <row r="28" spans="1:4">
      <c r="A28" s="28" t="s">
        <v>160</v>
      </c>
      <c r="B28" s="39">
        <v>150</v>
      </c>
      <c r="C28" s="29">
        <f t="shared" si="0"/>
        <v>165</v>
      </c>
      <c r="D28" s="28" t="s">
        <v>147</v>
      </c>
    </row>
    <row r="29" spans="1:4">
      <c r="B29" s="30"/>
    </row>
    <row r="30" spans="1:4">
      <c r="A30" s="22" t="s">
        <v>161</v>
      </c>
    </row>
    <row r="31" spans="1:4">
      <c r="A31" s="28" t="s">
        <v>162</v>
      </c>
      <c r="B31" s="28" t="s">
        <v>137</v>
      </c>
      <c r="C31" s="28" t="s">
        <v>138</v>
      </c>
      <c r="D31" s="28" t="s">
        <v>163</v>
      </c>
    </row>
    <row r="32" spans="1:4">
      <c r="A32" s="28" t="s">
        <v>164</v>
      </c>
      <c r="B32" s="38">
        <v>1980</v>
      </c>
      <c r="C32" s="29">
        <f>B32*1.1</f>
        <v>2178</v>
      </c>
      <c r="D32" s="28" t="s">
        <v>165</v>
      </c>
    </row>
    <row r="33" spans="1:5">
      <c r="A33" s="28" t="s">
        <v>166</v>
      </c>
      <c r="B33" s="38">
        <v>394</v>
      </c>
      <c r="C33" s="29">
        <f>ROUND(B33*1.1,0)</f>
        <v>433</v>
      </c>
      <c r="D33" s="28" t="s">
        <v>165</v>
      </c>
    </row>
    <row r="34" spans="1:5">
      <c r="A34" s="28" t="s">
        <v>167</v>
      </c>
      <c r="B34" s="38">
        <v>990</v>
      </c>
      <c r="C34" s="29">
        <f t="shared" ref="C34" si="1">B34*1.1</f>
        <v>1089</v>
      </c>
      <c r="D34" s="28" t="s">
        <v>1040</v>
      </c>
    </row>
    <row r="35" spans="1:5">
      <c r="A35" s="22" t="s">
        <v>168</v>
      </c>
      <c r="B35" s="31"/>
      <c r="C35" s="31"/>
    </row>
    <row r="37" spans="1:5">
      <c r="A37" s="28" t="s">
        <v>169</v>
      </c>
      <c r="B37" s="28" t="s">
        <v>170</v>
      </c>
      <c r="C37" s="28" t="s">
        <v>171</v>
      </c>
      <c r="D37" s="28" t="s">
        <v>172</v>
      </c>
      <c r="E37" s="28" t="s">
        <v>173</v>
      </c>
    </row>
    <row r="38" spans="1:5">
      <c r="A38" s="28" t="s">
        <v>174</v>
      </c>
      <c r="B38" s="38">
        <v>20</v>
      </c>
      <c r="C38" s="38">
        <v>100</v>
      </c>
      <c r="D38" s="29">
        <f>B38*1.1</f>
        <v>22</v>
      </c>
      <c r="E38" s="29">
        <f>C38*1.1</f>
        <v>110.00000000000001</v>
      </c>
    </row>
    <row r="39" spans="1:5">
      <c r="A39" s="28" t="s">
        <v>175</v>
      </c>
      <c r="B39" s="38">
        <v>60</v>
      </c>
      <c r="C39" s="38">
        <v>300</v>
      </c>
      <c r="D39" s="29">
        <f t="shared" ref="D39:E41" si="2">B39*1.1</f>
        <v>66</v>
      </c>
      <c r="E39" s="29">
        <f t="shared" si="2"/>
        <v>330</v>
      </c>
    </row>
    <row r="40" spans="1:5">
      <c r="A40" s="28" t="s">
        <v>176</v>
      </c>
      <c r="B40" s="38">
        <v>90</v>
      </c>
      <c r="C40" s="38">
        <v>500</v>
      </c>
      <c r="D40" s="29">
        <f t="shared" si="2"/>
        <v>99.000000000000014</v>
      </c>
      <c r="E40" s="29">
        <f t="shared" si="2"/>
        <v>550</v>
      </c>
    </row>
    <row r="41" spans="1:5">
      <c r="A41" s="28" t="s">
        <v>177</v>
      </c>
      <c r="B41" s="38">
        <v>180</v>
      </c>
      <c r="C41" s="38">
        <v>1000</v>
      </c>
      <c r="D41" s="29">
        <f t="shared" si="2"/>
        <v>198.00000000000003</v>
      </c>
      <c r="E41" s="29">
        <f t="shared" si="2"/>
        <v>1100</v>
      </c>
    </row>
    <row r="42" spans="1:5">
      <c r="A42" s="22" t="s">
        <v>178</v>
      </c>
    </row>
    <row r="44" spans="1:5">
      <c r="A44" s="22" t="s">
        <v>179</v>
      </c>
    </row>
    <row r="45" spans="1:5">
      <c r="A45" s="28" t="s">
        <v>162</v>
      </c>
      <c r="B45" s="28" t="s">
        <v>137</v>
      </c>
      <c r="C45" s="28" t="s">
        <v>138</v>
      </c>
      <c r="D45" s="28" t="s">
        <v>163</v>
      </c>
    </row>
    <row r="46" spans="1:5">
      <c r="A46" s="28" t="s">
        <v>180</v>
      </c>
      <c r="B46" s="40">
        <v>0.2</v>
      </c>
      <c r="C46" s="37">
        <f>B46*1.1</f>
        <v>0.22000000000000003</v>
      </c>
      <c r="D46" s="123" t="s">
        <v>181</v>
      </c>
    </row>
    <row r="47" spans="1:5">
      <c r="A47" s="28" t="s">
        <v>182</v>
      </c>
      <c r="B47" s="40">
        <v>1</v>
      </c>
      <c r="C47" s="37">
        <f>B47*1.1</f>
        <v>1.1000000000000001</v>
      </c>
      <c r="D47" s="124"/>
    </row>
    <row r="49" spans="1:4">
      <c r="A49" s="22" t="s">
        <v>183</v>
      </c>
    </row>
    <row r="50" spans="1:4">
      <c r="A50" s="28" t="s">
        <v>162</v>
      </c>
      <c r="B50" s="28" t="s">
        <v>137</v>
      </c>
      <c r="C50" s="28" t="s">
        <v>138</v>
      </c>
      <c r="D50" s="28" t="s">
        <v>163</v>
      </c>
    </row>
    <row r="51" spans="1:4">
      <c r="A51" s="28" t="s">
        <v>184</v>
      </c>
      <c r="B51" s="29">
        <v>500</v>
      </c>
      <c r="C51" s="29">
        <f t="shared" ref="C51" si="3">B51*1.1</f>
        <v>550</v>
      </c>
      <c r="D51" s="28" t="s">
        <v>185</v>
      </c>
    </row>
    <row r="53" spans="1:4">
      <c r="A53" s="22" t="s">
        <v>186</v>
      </c>
    </row>
    <row r="54" spans="1:4">
      <c r="A54" s="28" t="s">
        <v>162</v>
      </c>
      <c r="B54" s="28" t="s">
        <v>137</v>
      </c>
      <c r="C54" s="28" t="s">
        <v>187</v>
      </c>
      <c r="D54" s="28" t="s">
        <v>163</v>
      </c>
    </row>
    <row r="55" spans="1:4">
      <c r="A55" s="28" t="s">
        <v>188</v>
      </c>
      <c r="B55" s="29">
        <v>150</v>
      </c>
      <c r="C55" s="29">
        <f>B55*1.1</f>
        <v>165</v>
      </c>
      <c r="D55" s="28" t="s">
        <v>189</v>
      </c>
    </row>
    <row r="56" spans="1:4">
      <c r="A56" s="20" t="s">
        <v>190</v>
      </c>
      <c r="B56" s="21"/>
    </row>
  </sheetData>
  <sheetProtection algorithmName="SHA-512" hashValue="dyrMTWytX2wO3auu/uTQ8bWWkMwo07pFcPl6uR2bGa6Qd6dusDTeKxFASlWOz6QtEYCjUzHeIMDrSYQdXNUj1A==" saltValue="M73aMXQPUZi8uO8wEyf8KA==" spinCount="100000" sheet="1" objects="1" scenarios="1" formatCells="0"/>
  <mergeCells count="1">
    <mergeCell ref="D46:D47"/>
  </mergeCells>
  <phoneticPr fontId="5"/>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A0D67-30E2-4E45-B27A-C9A1A2AA7840}">
  <sheetPr codeName="Sheet12">
    <tabColor theme="0" tint="-0.499984740745262"/>
  </sheetPr>
  <dimension ref="A1:K308"/>
  <sheetViews>
    <sheetView topLeftCell="A112" zoomScale="85" zoomScaleNormal="85" workbookViewId="0">
      <selection activeCell="M7" sqref="M7"/>
    </sheetView>
  </sheetViews>
  <sheetFormatPr defaultColWidth="8.875" defaultRowHeight="12"/>
  <cols>
    <col min="1" max="1" width="12.5" style="33" bestFit="1" customWidth="1"/>
    <col min="2" max="2" width="12.875" style="33" bestFit="1" customWidth="1"/>
    <col min="3" max="3" width="31.5" style="33" bestFit="1" customWidth="1"/>
    <col min="4" max="4" width="20.125" style="33" bestFit="1" customWidth="1"/>
    <col min="5" max="5" width="11.875" style="47" customWidth="1"/>
    <col min="6" max="6" width="29.625" style="33" customWidth="1"/>
    <col min="7" max="7" width="48.625" style="33" customWidth="1"/>
    <col min="8" max="16384" width="8.875" style="33"/>
  </cols>
  <sheetData>
    <row r="1" spans="1:11">
      <c r="A1" s="32" t="s">
        <v>200</v>
      </c>
      <c r="B1" s="32" t="s">
        <v>201</v>
      </c>
      <c r="C1" s="32" t="s">
        <v>202</v>
      </c>
      <c r="D1" s="32" t="s">
        <v>203</v>
      </c>
      <c r="E1" s="43" t="s">
        <v>137</v>
      </c>
      <c r="F1" s="32" t="s">
        <v>204</v>
      </c>
      <c r="G1" s="32" t="s">
        <v>205</v>
      </c>
      <c r="H1" s="32" t="s">
        <v>206</v>
      </c>
    </row>
    <row r="2" spans="1:11">
      <c r="A2" s="34"/>
      <c r="B2" s="33" t="s">
        <v>207</v>
      </c>
      <c r="C2" s="33" t="s">
        <v>208</v>
      </c>
      <c r="E2" s="44">
        <v>0</v>
      </c>
      <c r="F2" s="33" t="s">
        <v>209</v>
      </c>
      <c r="G2" s="33" t="s">
        <v>208</v>
      </c>
      <c r="K2" s="78"/>
    </row>
    <row r="3" spans="1:11">
      <c r="A3" s="34"/>
      <c r="B3" s="33" t="s">
        <v>207</v>
      </c>
      <c r="C3" s="33" t="s">
        <v>210</v>
      </c>
      <c r="E3" s="45">
        <f>IF(料金表!C16&lt;&gt;"",料金表!C16,"")</f>
        <v>18000</v>
      </c>
      <c r="F3" s="33" t="s">
        <v>209</v>
      </c>
      <c r="G3" s="33" t="s">
        <v>210</v>
      </c>
      <c r="K3" s="78"/>
    </row>
    <row r="4" spans="1:11">
      <c r="A4" s="34"/>
      <c r="B4" s="33" t="s">
        <v>207</v>
      </c>
      <c r="C4" s="33" t="s">
        <v>211</v>
      </c>
      <c r="E4" s="44">
        <v>0</v>
      </c>
      <c r="F4" s="33" t="s">
        <v>209</v>
      </c>
      <c r="G4" s="33" t="s">
        <v>212</v>
      </c>
      <c r="K4" s="78"/>
    </row>
    <row r="5" spans="1:11">
      <c r="A5" s="34"/>
      <c r="B5" s="33" t="s">
        <v>207</v>
      </c>
      <c r="C5" s="33" t="s">
        <v>213</v>
      </c>
      <c r="E5" s="44">
        <v>0</v>
      </c>
      <c r="F5" s="33" t="s">
        <v>209</v>
      </c>
      <c r="G5" s="33" t="s">
        <v>214</v>
      </c>
      <c r="K5" s="78"/>
    </row>
    <row r="6" spans="1:11">
      <c r="B6" s="33" t="s">
        <v>215</v>
      </c>
      <c r="C6" s="33" t="s">
        <v>216</v>
      </c>
      <c r="E6" s="76">
        <v>0</v>
      </c>
      <c r="F6" s="33" t="s">
        <v>217</v>
      </c>
      <c r="G6" s="33" t="s">
        <v>218</v>
      </c>
      <c r="K6" s="78"/>
    </row>
    <row r="7" spans="1:11">
      <c r="B7" s="33" t="s">
        <v>215</v>
      </c>
      <c r="C7" s="33" t="s">
        <v>219</v>
      </c>
      <c r="E7" s="76">
        <v>0</v>
      </c>
      <c r="F7" s="33" t="s">
        <v>217</v>
      </c>
      <c r="G7" s="33" t="s">
        <v>220</v>
      </c>
      <c r="K7" s="78"/>
    </row>
    <row r="8" spans="1:11">
      <c r="B8" s="33" t="s">
        <v>215</v>
      </c>
      <c r="C8" s="33" t="s">
        <v>221</v>
      </c>
      <c r="E8" s="44">
        <v>0</v>
      </c>
      <c r="F8" s="33" t="s">
        <v>217</v>
      </c>
      <c r="G8" s="33" t="s">
        <v>222</v>
      </c>
      <c r="K8" s="78"/>
    </row>
    <row r="9" spans="1:11">
      <c r="B9" s="33" t="s">
        <v>215</v>
      </c>
      <c r="C9" s="33" t="s">
        <v>223</v>
      </c>
      <c r="E9" s="44">
        <v>0</v>
      </c>
      <c r="F9" s="33" t="s">
        <v>217</v>
      </c>
      <c r="G9" s="33" t="s">
        <v>224</v>
      </c>
      <c r="K9" s="78"/>
    </row>
    <row r="10" spans="1:11">
      <c r="B10" s="33" t="s">
        <v>215</v>
      </c>
      <c r="C10" s="33" t="s">
        <v>225</v>
      </c>
      <c r="E10" s="44">
        <v>0</v>
      </c>
      <c r="F10" s="33" t="s">
        <v>217</v>
      </c>
      <c r="G10" s="33" t="s">
        <v>226</v>
      </c>
      <c r="K10" s="78"/>
    </row>
    <row r="11" spans="1:11">
      <c r="B11" s="33" t="s">
        <v>227</v>
      </c>
      <c r="C11" s="35" t="s">
        <v>228</v>
      </c>
      <c r="D11" s="35"/>
      <c r="E11" s="44">
        <v>0</v>
      </c>
      <c r="F11" s="33" t="s">
        <v>229</v>
      </c>
      <c r="G11" s="33" t="s">
        <v>230</v>
      </c>
      <c r="K11" s="78"/>
    </row>
    <row r="12" spans="1:11">
      <c r="B12" s="33" t="s">
        <v>227</v>
      </c>
      <c r="C12" s="35" t="s">
        <v>231</v>
      </c>
      <c r="D12" s="35"/>
      <c r="E12" s="44">
        <v>0</v>
      </c>
      <c r="F12" s="33" t="s">
        <v>229</v>
      </c>
      <c r="G12" s="33" t="s">
        <v>232</v>
      </c>
      <c r="K12" s="78"/>
    </row>
    <row r="13" spans="1:11">
      <c r="B13" s="33" t="s">
        <v>227</v>
      </c>
      <c r="C13" s="35" t="s">
        <v>233</v>
      </c>
      <c r="D13" s="35"/>
      <c r="E13" s="44">
        <v>0</v>
      </c>
      <c r="F13" s="33" t="s">
        <v>229</v>
      </c>
      <c r="G13" s="33" t="s">
        <v>234</v>
      </c>
      <c r="K13" s="78"/>
    </row>
    <row r="14" spans="1:11">
      <c r="B14" s="33" t="s">
        <v>227</v>
      </c>
      <c r="C14" s="35" t="s">
        <v>235</v>
      </c>
      <c r="D14" s="35"/>
      <c r="E14" s="44">
        <v>0</v>
      </c>
      <c r="F14" s="33" t="s">
        <v>229</v>
      </c>
      <c r="G14" s="33" t="s">
        <v>236</v>
      </c>
      <c r="K14" s="78"/>
    </row>
    <row r="15" spans="1:11">
      <c r="B15" s="33" t="s">
        <v>227</v>
      </c>
      <c r="C15" s="35" t="s">
        <v>237</v>
      </c>
      <c r="D15" s="35"/>
      <c r="E15" s="44">
        <v>0</v>
      </c>
      <c r="F15" s="33" t="s">
        <v>229</v>
      </c>
      <c r="G15" s="33" t="s">
        <v>238</v>
      </c>
      <c r="K15" s="78"/>
    </row>
    <row r="16" spans="1:11">
      <c r="B16" s="33" t="s">
        <v>227</v>
      </c>
      <c r="C16" s="35" t="s">
        <v>239</v>
      </c>
      <c r="D16" s="35"/>
      <c r="E16" s="44">
        <v>0</v>
      </c>
      <c r="F16" s="33" t="s">
        <v>229</v>
      </c>
      <c r="G16" s="33" t="s">
        <v>240</v>
      </c>
      <c r="K16" s="78"/>
    </row>
    <row r="17" spans="2:11">
      <c r="B17" s="33" t="s">
        <v>227</v>
      </c>
      <c r="C17" s="35" t="s">
        <v>241</v>
      </c>
      <c r="D17" s="35"/>
      <c r="E17" s="44">
        <v>0</v>
      </c>
      <c r="F17" s="33" t="s">
        <v>229</v>
      </c>
      <c r="G17" s="33" t="s">
        <v>242</v>
      </c>
      <c r="K17" s="78"/>
    </row>
    <row r="18" spans="2:11">
      <c r="B18" s="33" t="s">
        <v>227</v>
      </c>
      <c r="C18" s="35" t="s">
        <v>243</v>
      </c>
      <c r="D18" s="35"/>
      <c r="E18" s="44">
        <v>0</v>
      </c>
      <c r="F18" s="33" t="s">
        <v>229</v>
      </c>
      <c r="G18" s="33" t="s">
        <v>244</v>
      </c>
      <c r="K18" s="78"/>
    </row>
    <row r="19" spans="2:11">
      <c r="B19" s="33" t="s">
        <v>227</v>
      </c>
      <c r="C19" s="35" t="s">
        <v>245</v>
      </c>
      <c r="D19" s="35"/>
      <c r="E19" s="44">
        <v>0</v>
      </c>
      <c r="F19" s="33" t="s">
        <v>229</v>
      </c>
      <c r="G19" s="33" t="s">
        <v>246</v>
      </c>
      <c r="K19" s="78"/>
    </row>
    <row r="20" spans="2:11">
      <c r="B20" s="33" t="s">
        <v>227</v>
      </c>
      <c r="C20" s="35" t="s">
        <v>247</v>
      </c>
      <c r="D20" s="35"/>
      <c r="E20" s="44">
        <v>0</v>
      </c>
      <c r="F20" s="33" t="s">
        <v>229</v>
      </c>
      <c r="G20" s="33" t="s">
        <v>248</v>
      </c>
      <c r="K20" s="78"/>
    </row>
    <row r="21" spans="2:11">
      <c r="B21" s="33" t="s">
        <v>227</v>
      </c>
      <c r="C21" s="35" t="s">
        <v>249</v>
      </c>
      <c r="D21" s="35"/>
      <c r="E21" s="44">
        <v>0</v>
      </c>
      <c r="F21" s="33" t="s">
        <v>229</v>
      </c>
      <c r="G21" s="33" t="s">
        <v>250</v>
      </c>
      <c r="K21" s="78"/>
    </row>
    <row r="22" spans="2:11">
      <c r="B22" s="33" t="s">
        <v>227</v>
      </c>
      <c r="C22" s="35" t="s">
        <v>251</v>
      </c>
      <c r="D22" s="35"/>
      <c r="E22" s="44">
        <v>0</v>
      </c>
      <c r="F22" s="33" t="s">
        <v>229</v>
      </c>
      <c r="G22" s="33" t="s">
        <v>252</v>
      </c>
      <c r="K22" s="78"/>
    </row>
    <row r="23" spans="2:11">
      <c r="B23" s="33" t="s">
        <v>227</v>
      </c>
      <c r="C23" s="35" t="s">
        <v>253</v>
      </c>
      <c r="D23" s="35"/>
      <c r="E23" s="44">
        <v>0</v>
      </c>
      <c r="F23" s="33" t="s">
        <v>229</v>
      </c>
      <c r="G23" s="33" t="s">
        <v>254</v>
      </c>
      <c r="K23" s="78"/>
    </row>
    <row r="24" spans="2:11">
      <c r="B24" s="33" t="s">
        <v>227</v>
      </c>
      <c r="C24" s="35" t="s">
        <v>255</v>
      </c>
      <c r="D24" s="35"/>
      <c r="E24" s="44">
        <v>0</v>
      </c>
      <c r="F24" s="33" t="s">
        <v>229</v>
      </c>
      <c r="G24" s="33" t="s">
        <v>256</v>
      </c>
      <c r="K24" s="78"/>
    </row>
    <row r="25" spans="2:11">
      <c r="B25" s="33" t="s">
        <v>227</v>
      </c>
      <c r="C25" s="35" t="s">
        <v>257</v>
      </c>
      <c r="D25" s="35"/>
      <c r="E25" s="44">
        <v>0</v>
      </c>
      <c r="F25" s="33" t="s">
        <v>229</v>
      </c>
      <c r="G25" s="33" t="s">
        <v>258</v>
      </c>
      <c r="K25" s="78"/>
    </row>
    <row r="26" spans="2:11">
      <c r="B26" s="33" t="s">
        <v>227</v>
      </c>
      <c r="C26" s="35" t="s">
        <v>259</v>
      </c>
      <c r="D26" s="35"/>
      <c r="E26" s="44">
        <v>0</v>
      </c>
      <c r="F26" s="33" t="s">
        <v>229</v>
      </c>
      <c r="G26" s="33" t="s">
        <v>260</v>
      </c>
      <c r="K26" s="78"/>
    </row>
    <row r="27" spans="2:11">
      <c r="B27" s="33" t="s">
        <v>227</v>
      </c>
      <c r="C27" s="35" t="s">
        <v>261</v>
      </c>
      <c r="D27" s="35"/>
      <c r="E27" s="44">
        <v>0</v>
      </c>
      <c r="F27" s="33" t="s">
        <v>229</v>
      </c>
      <c r="G27" s="33" t="s">
        <v>262</v>
      </c>
      <c r="K27" s="78"/>
    </row>
    <row r="28" spans="2:11">
      <c r="B28" s="33" t="s">
        <v>227</v>
      </c>
      <c r="C28" s="35" t="s">
        <v>263</v>
      </c>
      <c r="D28" s="35"/>
      <c r="E28" s="44">
        <v>0</v>
      </c>
      <c r="F28" s="33" t="s">
        <v>229</v>
      </c>
      <c r="G28" s="33" t="s">
        <v>264</v>
      </c>
      <c r="K28" s="78"/>
    </row>
    <row r="29" spans="2:11">
      <c r="B29" s="33" t="s">
        <v>227</v>
      </c>
      <c r="C29" s="35" t="s">
        <v>265</v>
      </c>
      <c r="D29" s="35"/>
      <c r="E29" s="44">
        <v>0</v>
      </c>
      <c r="F29" s="33" t="s">
        <v>229</v>
      </c>
      <c r="G29" s="33" t="s">
        <v>266</v>
      </c>
      <c r="K29" s="78"/>
    </row>
    <row r="30" spans="2:11">
      <c r="B30" s="33" t="s">
        <v>227</v>
      </c>
      <c r="C30" s="35" t="s">
        <v>267</v>
      </c>
      <c r="D30" s="35"/>
      <c r="E30" s="44">
        <v>0</v>
      </c>
      <c r="F30" s="33" t="s">
        <v>229</v>
      </c>
      <c r="G30" s="33" t="s">
        <v>268</v>
      </c>
      <c r="K30" s="78"/>
    </row>
    <row r="31" spans="2:11">
      <c r="B31" s="33" t="s">
        <v>227</v>
      </c>
      <c r="C31" s="35" t="s">
        <v>269</v>
      </c>
      <c r="D31" s="35"/>
      <c r="E31" s="44">
        <v>0</v>
      </c>
      <c r="F31" s="33" t="s">
        <v>229</v>
      </c>
      <c r="G31" s="33" t="s">
        <v>270</v>
      </c>
      <c r="K31" s="78"/>
    </row>
    <row r="32" spans="2:11">
      <c r="B32" s="33" t="s">
        <v>227</v>
      </c>
      <c r="C32" s="35" t="s">
        <v>271</v>
      </c>
      <c r="D32" s="35"/>
      <c r="E32" s="44">
        <v>0</v>
      </c>
      <c r="F32" s="33" t="s">
        <v>229</v>
      </c>
      <c r="G32" s="33" t="s">
        <v>272</v>
      </c>
      <c r="K32" s="78"/>
    </row>
    <row r="33" spans="2:11">
      <c r="B33" s="33" t="s">
        <v>227</v>
      </c>
      <c r="C33" s="35" t="s">
        <v>273</v>
      </c>
      <c r="D33" s="35"/>
      <c r="E33" s="44">
        <v>0</v>
      </c>
      <c r="F33" s="33" t="s">
        <v>229</v>
      </c>
      <c r="G33" s="33" t="s">
        <v>274</v>
      </c>
      <c r="K33" s="78"/>
    </row>
    <row r="34" spans="2:11">
      <c r="B34" s="33" t="s">
        <v>227</v>
      </c>
      <c r="C34" s="35" t="s">
        <v>275</v>
      </c>
      <c r="D34" s="35"/>
      <c r="E34" s="44">
        <v>0</v>
      </c>
      <c r="F34" s="33" t="s">
        <v>229</v>
      </c>
      <c r="G34" s="33" t="s">
        <v>276</v>
      </c>
      <c r="K34" s="78"/>
    </row>
    <row r="35" spans="2:11">
      <c r="B35" s="33" t="s">
        <v>227</v>
      </c>
      <c r="C35" s="35" t="s">
        <v>277</v>
      </c>
      <c r="D35" s="35"/>
      <c r="E35" s="44">
        <v>0</v>
      </c>
      <c r="F35" s="33" t="s">
        <v>229</v>
      </c>
      <c r="G35" s="33" t="s">
        <v>278</v>
      </c>
      <c r="K35" s="78"/>
    </row>
    <row r="36" spans="2:11">
      <c r="B36" s="33" t="s">
        <v>227</v>
      </c>
      <c r="C36" s="35" t="s">
        <v>279</v>
      </c>
      <c r="D36" s="35"/>
      <c r="E36" s="44">
        <v>0</v>
      </c>
      <c r="F36" s="33" t="s">
        <v>229</v>
      </c>
      <c r="G36" s="33" t="s">
        <v>280</v>
      </c>
      <c r="K36" s="78"/>
    </row>
    <row r="37" spans="2:11">
      <c r="B37" s="33" t="s">
        <v>227</v>
      </c>
      <c r="C37" s="35" t="s">
        <v>281</v>
      </c>
      <c r="D37" s="35"/>
      <c r="E37" s="44">
        <v>0</v>
      </c>
      <c r="F37" s="33" t="s">
        <v>229</v>
      </c>
      <c r="G37" s="33" t="s">
        <v>282</v>
      </c>
      <c r="K37" s="78"/>
    </row>
    <row r="38" spans="2:11">
      <c r="B38" s="33" t="s">
        <v>227</v>
      </c>
      <c r="C38" s="35" t="s">
        <v>283</v>
      </c>
      <c r="D38" s="35"/>
      <c r="E38" s="44">
        <v>0</v>
      </c>
      <c r="F38" s="33" t="s">
        <v>229</v>
      </c>
      <c r="G38" s="33" t="s">
        <v>284</v>
      </c>
      <c r="K38" s="78"/>
    </row>
    <row r="39" spans="2:11">
      <c r="B39" s="33" t="s">
        <v>227</v>
      </c>
      <c r="C39" s="35" t="s">
        <v>285</v>
      </c>
      <c r="D39" s="35"/>
      <c r="E39" s="44">
        <v>0</v>
      </c>
      <c r="F39" s="33" t="s">
        <v>229</v>
      </c>
      <c r="G39" s="33" t="s">
        <v>286</v>
      </c>
      <c r="K39" s="78"/>
    </row>
    <row r="40" spans="2:11">
      <c r="B40" s="33" t="s">
        <v>227</v>
      </c>
      <c r="C40" s="35" t="s">
        <v>287</v>
      </c>
      <c r="D40" s="35"/>
      <c r="E40" s="44">
        <v>0</v>
      </c>
      <c r="F40" s="33" t="s">
        <v>229</v>
      </c>
      <c r="G40" s="33" t="s">
        <v>288</v>
      </c>
      <c r="K40" s="78"/>
    </row>
    <row r="41" spans="2:11">
      <c r="B41" s="33" t="s">
        <v>227</v>
      </c>
      <c r="C41" s="35" t="s">
        <v>289</v>
      </c>
      <c r="D41" s="35"/>
      <c r="E41" s="44">
        <v>0</v>
      </c>
      <c r="F41" s="33" t="s">
        <v>229</v>
      </c>
      <c r="G41" s="33" t="s">
        <v>290</v>
      </c>
      <c r="K41" s="78"/>
    </row>
    <row r="42" spans="2:11">
      <c r="B42" s="33" t="s">
        <v>227</v>
      </c>
      <c r="C42" s="35" t="s">
        <v>291</v>
      </c>
      <c r="D42" s="35"/>
      <c r="E42" s="44">
        <v>0</v>
      </c>
      <c r="F42" s="33" t="s">
        <v>229</v>
      </c>
      <c r="G42" s="33" t="s">
        <v>292</v>
      </c>
      <c r="K42" s="78"/>
    </row>
    <row r="43" spans="2:11">
      <c r="B43" s="33" t="s">
        <v>227</v>
      </c>
      <c r="C43" s="35" t="s">
        <v>293</v>
      </c>
      <c r="D43" s="35"/>
      <c r="E43" s="44">
        <v>0</v>
      </c>
      <c r="F43" s="33" t="s">
        <v>229</v>
      </c>
      <c r="G43" s="33" t="s">
        <v>294</v>
      </c>
      <c r="K43" s="78"/>
    </row>
    <row r="44" spans="2:11">
      <c r="B44" s="33" t="s">
        <v>227</v>
      </c>
      <c r="C44" s="35" t="s">
        <v>295</v>
      </c>
      <c r="D44" s="35"/>
      <c r="E44" s="44">
        <v>0</v>
      </c>
      <c r="F44" s="33" t="s">
        <v>229</v>
      </c>
      <c r="G44" s="33" t="s">
        <v>296</v>
      </c>
      <c r="K44" s="78"/>
    </row>
    <row r="45" spans="2:11">
      <c r="B45" s="33" t="s">
        <v>227</v>
      </c>
      <c r="C45" s="35" t="s">
        <v>297</v>
      </c>
      <c r="D45" s="35"/>
      <c r="E45" s="44">
        <v>0</v>
      </c>
      <c r="F45" s="33" t="s">
        <v>229</v>
      </c>
      <c r="G45" s="33" t="s">
        <v>298</v>
      </c>
      <c r="K45" s="78"/>
    </row>
    <row r="46" spans="2:11">
      <c r="B46" s="33" t="s">
        <v>227</v>
      </c>
      <c r="C46" s="35" t="s">
        <v>299</v>
      </c>
      <c r="D46" s="35"/>
      <c r="E46" s="44">
        <v>0</v>
      </c>
      <c r="F46" s="33" t="s">
        <v>229</v>
      </c>
      <c r="G46" s="33" t="s">
        <v>300</v>
      </c>
      <c r="K46" s="78"/>
    </row>
    <row r="47" spans="2:11">
      <c r="B47" s="33" t="s">
        <v>227</v>
      </c>
      <c r="C47" s="35" t="s">
        <v>301</v>
      </c>
      <c r="D47" s="35"/>
      <c r="E47" s="44">
        <v>0</v>
      </c>
      <c r="F47" s="33" t="s">
        <v>229</v>
      </c>
      <c r="G47" s="33" t="s">
        <v>302</v>
      </c>
      <c r="K47" s="78"/>
    </row>
    <row r="48" spans="2:11">
      <c r="B48" s="33" t="s">
        <v>227</v>
      </c>
      <c r="C48" s="35" t="s">
        <v>303</v>
      </c>
      <c r="D48" s="35"/>
      <c r="E48" s="44">
        <v>0</v>
      </c>
      <c r="F48" s="33" t="s">
        <v>229</v>
      </c>
      <c r="G48" s="33" t="s">
        <v>304</v>
      </c>
      <c r="K48" s="78"/>
    </row>
    <row r="49" spans="2:11">
      <c r="B49" s="33" t="s">
        <v>227</v>
      </c>
      <c r="C49" s="35" t="s">
        <v>305</v>
      </c>
      <c r="D49" s="35"/>
      <c r="E49" s="44">
        <v>0</v>
      </c>
      <c r="F49" s="33" t="s">
        <v>229</v>
      </c>
      <c r="G49" s="33" t="s">
        <v>306</v>
      </c>
      <c r="K49" s="78"/>
    </row>
    <row r="50" spans="2:11">
      <c r="B50" s="33" t="s">
        <v>227</v>
      </c>
      <c r="C50" s="35" t="s">
        <v>307</v>
      </c>
      <c r="D50" s="35"/>
      <c r="E50" s="44">
        <v>0</v>
      </c>
      <c r="F50" s="33" t="s">
        <v>229</v>
      </c>
      <c r="G50" s="33" t="s">
        <v>308</v>
      </c>
      <c r="K50" s="78"/>
    </row>
    <row r="51" spans="2:11">
      <c r="B51" s="33" t="s">
        <v>227</v>
      </c>
      <c r="C51" s="35" t="s">
        <v>309</v>
      </c>
      <c r="D51" s="35"/>
      <c r="E51" s="44">
        <v>0</v>
      </c>
      <c r="F51" s="33" t="s">
        <v>229</v>
      </c>
      <c r="G51" s="33" t="s">
        <v>310</v>
      </c>
      <c r="K51" s="78"/>
    </row>
    <row r="52" spans="2:11">
      <c r="B52" s="33" t="s">
        <v>227</v>
      </c>
      <c r="C52" s="35" t="s">
        <v>311</v>
      </c>
      <c r="D52" s="35"/>
      <c r="E52" s="44">
        <v>0</v>
      </c>
      <c r="F52" s="33" t="s">
        <v>229</v>
      </c>
      <c r="G52" s="33" t="s">
        <v>312</v>
      </c>
      <c r="K52" s="78"/>
    </row>
    <row r="53" spans="2:11">
      <c r="B53" s="33" t="s">
        <v>227</v>
      </c>
      <c r="C53" s="35" t="s">
        <v>313</v>
      </c>
      <c r="D53" s="35"/>
      <c r="E53" s="44">
        <v>0</v>
      </c>
      <c r="F53" s="33" t="s">
        <v>229</v>
      </c>
      <c r="G53" s="33" t="s">
        <v>314</v>
      </c>
      <c r="K53" s="78"/>
    </row>
    <row r="54" spans="2:11">
      <c r="B54" s="33" t="s">
        <v>227</v>
      </c>
      <c r="C54" s="35" t="s">
        <v>315</v>
      </c>
      <c r="D54" s="35"/>
      <c r="E54" s="44">
        <v>0</v>
      </c>
      <c r="F54" s="33" t="s">
        <v>229</v>
      </c>
      <c r="G54" s="33" t="s">
        <v>316</v>
      </c>
      <c r="K54" s="78"/>
    </row>
    <row r="55" spans="2:11">
      <c r="B55" s="33" t="s">
        <v>227</v>
      </c>
      <c r="C55" s="35" t="s">
        <v>317</v>
      </c>
      <c r="D55" s="35"/>
      <c r="E55" s="44">
        <v>0</v>
      </c>
      <c r="F55" s="33" t="s">
        <v>229</v>
      </c>
      <c r="G55" s="33" t="s">
        <v>318</v>
      </c>
      <c r="K55" s="78"/>
    </row>
    <row r="56" spans="2:11">
      <c r="B56" s="33" t="s">
        <v>227</v>
      </c>
      <c r="C56" s="35" t="s">
        <v>319</v>
      </c>
      <c r="D56" s="35"/>
      <c r="E56" s="44">
        <v>0</v>
      </c>
      <c r="F56" s="33" t="s">
        <v>229</v>
      </c>
      <c r="G56" s="33" t="s">
        <v>320</v>
      </c>
      <c r="K56" s="78"/>
    </row>
    <row r="57" spans="2:11">
      <c r="B57" s="33" t="s">
        <v>227</v>
      </c>
      <c r="C57" s="35" t="s">
        <v>321</v>
      </c>
      <c r="D57" s="35"/>
      <c r="E57" s="44">
        <v>0</v>
      </c>
      <c r="F57" s="33" t="s">
        <v>229</v>
      </c>
      <c r="G57" s="33" t="s">
        <v>322</v>
      </c>
      <c r="K57" s="78"/>
    </row>
    <row r="58" spans="2:11">
      <c r="B58" s="33" t="s">
        <v>227</v>
      </c>
      <c r="C58" s="35" t="s">
        <v>323</v>
      </c>
      <c r="D58" s="35"/>
      <c r="E58" s="44">
        <v>0</v>
      </c>
      <c r="F58" s="33" t="s">
        <v>229</v>
      </c>
      <c r="G58" s="33" t="s">
        <v>324</v>
      </c>
      <c r="K58" s="78"/>
    </row>
    <row r="59" spans="2:11">
      <c r="B59" s="33" t="s">
        <v>227</v>
      </c>
      <c r="C59" s="35" t="s">
        <v>325</v>
      </c>
      <c r="D59" s="35"/>
      <c r="E59" s="44">
        <v>0</v>
      </c>
      <c r="F59" s="33" t="s">
        <v>229</v>
      </c>
      <c r="G59" s="33" t="s">
        <v>326</v>
      </c>
      <c r="K59" s="78"/>
    </row>
    <row r="60" spans="2:11">
      <c r="B60" s="33" t="s">
        <v>227</v>
      </c>
      <c r="C60" s="35" t="s">
        <v>327</v>
      </c>
      <c r="D60" s="35"/>
      <c r="E60" s="44">
        <v>0</v>
      </c>
      <c r="F60" s="33" t="s">
        <v>229</v>
      </c>
      <c r="G60" s="33" t="s">
        <v>328</v>
      </c>
      <c r="K60" s="78"/>
    </row>
    <row r="61" spans="2:11">
      <c r="B61" s="33" t="s">
        <v>227</v>
      </c>
      <c r="C61" s="35" t="s">
        <v>329</v>
      </c>
      <c r="D61" s="35"/>
      <c r="E61" s="44">
        <v>0</v>
      </c>
      <c r="F61" s="33" t="s">
        <v>229</v>
      </c>
      <c r="G61" s="33" t="s">
        <v>330</v>
      </c>
      <c r="K61" s="78"/>
    </row>
    <row r="62" spans="2:11">
      <c r="B62" s="33" t="s">
        <v>227</v>
      </c>
      <c r="C62" s="35" t="s">
        <v>331</v>
      </c>
      <c r="D62" s="35"/>
      <c r="E62" s="44">
        <v>0</v>
      </c>
      <c r="F62" s="33" t="s">
        <v>229</v>
      </c>
      <c r="G62" s="33" t="s">
        <v>332</v>
      </c>
      <c r="K62" s="78"/>
    </row>
    <row r="63" spans="2:11">
      <c r="B63" s="33" t="s">
        <v>227</v>
      </c>
      <c r="C63" s="35" t="s">
        <v>333</v>
      </c>
      <c r="D63" s="35"/>
      <c r="E63" s="44">
        <v>0</v>
      </c>
      <c r="F63" s="33" t="s">
        <v>229</v>
      </c>
      <c r="G63" s="33" t="s">
        <v>334</v>
      </c>
      <c r="K63" s="78"/>
    </row>
    <row r="64" spans="2:11">
      <c r="B64" s="33" t="s">
        <v>227</v>
      </c>
      <c r="C64" s="35" t="s">
        <v>335</v>
      </c>
      <c r="D64" s="35"/>
      <c r="E64" s="44">
        <v>0</v>
      </c>
      <c r="F64" s="33" t="s">
        <v>229</v>
      </c>
      <c r="G64" s="33" t="s">
        <v>336</v>
      </c>
      <c r="K64" s="78"/>
    </row>
    <row r="65" spans="2:11">
      <c r="B65" s="33" t="s">
        <v>227</v>
      </c>
      <c r="C65" s="35" t="s">
        <v>337</v>
      </c>
      <c r="D65" s="35"/>
      <c r="E65" s="44">
        <v>0</v>
      </c>
      <c r="F65" s="33" t="s">
        <v>229</v>
      </c>
      <c r="G65" s="33" t="s">
        <v>338</v>
      </c>
      <c r="K65" s="78"/>
    </row>
    <row r="66" spans="2:11">
      <c r="B66" s="33" t="s">
        <v>227</v>
      </c>
      <c r="C66" s="35" t="s">
        <v>339</v>
      </c>
      <c r="D66" s="35"/>
      <c r="E66" s="44">
        <v>0</v>
      </c>
      <c r="F66" s="33" t="s">
        <v>229</v>
      </c>
      <c r="G66" s="33" t="s">
        <v>340</v>
      </c>
      <c r="K66" s="78"/>
    </row>
    <row r="67" spans="2:11">
      <c r="B67" s="33" t="s">
        <v>227</v>
      </c>
      <c r="C67" s="35" t="s">
        <v>341</v>
      </c>
      <c r="D67" s="35"/>
      <c r="E67" s="44">
        <v>0</v>
      </c>
      <c r="F67" s="33" t="s">
        <v>229</v>
      </c>
      <c r="G67" s="33" t="s">
        <v>342</v>
      </c>
      <c r="K67" s="78"/>
    </row>
    <row r="68" spans="2:11">
      <c r="B68" s="33" t="s">
        <v>227</v>
      </c>
      <c r="C68" s="35" t="s">
        <v>343</v>
      </c>
      <c r="D68" s="35"/>
      <c r="E68" s="44">
        <v>0</v>
      </c>
      <c r="F68" s="33" t="s">
        <v>229</v>
      </c>
      <c r="G68" s="33" t="s">
        <v>344</v>
      </c>
      <c r="K68" s="78"/>
    </row>
    <row r="69" spans="2:11">
      <c r="B69" s="33" t="s">
        <v>227</v>
      </c>
      <c r="C69" s="35" t="s">
        <v>345</v>
      </c>
      <c r="D69" s="35"/>
      <c r="E69" s="44">
        <v>0</v>
      </c>
      <c r="F69" s="33" t="s">
        <v>229</v>
      </c>
      <c r="G69" s="33" t="s">
        <v>346</v>
      </c>
      <c r="K69" s="78"/>
    </row>
    <row r="70" spans="2:11">
      <c r="B70" s="33" t="s">
        <v>227</v>
      </c>
      <c r="C70" s="35" t="s">
        <v>347</v>
      </c>
      <c r="D70" s="35"/>
      <c r="E70" s="44">
        <v>0</v>
      </c>
      <c r="F70" s="33" t="s">
        <v>229</v>
      </c>
      <c r="G70" s="33" t="s">
        <v>348</v>
      </c>
      <c r="K70" s="78"/>
    </row>
    <row r="71" spans="2:11">
      <c r="B71" s="33" t="s">
        <v>227</v>
      </c>
      <c r="C71" s="35" t="s">
        <v>349</v>
      </c>
      <c r="D71" s="35"/>
      <c r="E71" s="44">
        <v>0</v>
      </c>
      <c r="F71" s="33" t="s">
        <v>229</v>
      </c>
      <c r="G71" s="33" t="s">
        <v>350</v>
      </c>
      <c r="K71" s="78"/>
    </row>
    <row r="72" spans="2:11">
      <c r="B72" s="33" t="s">
        <v>227</v>
      </c>
      <c r="C72" s="35" t="s">
        <v>351</v>
      </c>
      <c r="D72" s="35"/>
      <c r="E72" s="44">
        <v>0</v>
      </c>
      <c r="F72" s="33" t="s">
        <v>229</v>
      </c>
      <c r="G72" s="33" t="s">
        <v>352</v>
      </c>
      <c r="K72" s="78"/>
    </row>
    <row r="73" spans="2:11">
      <c r="B73" s="33" t="s">
        <v>227</v>
      </c>
      <c r="C73" s="35" t="s">
        <v>353</v>
      </c>
      <c r="D73" s="35"/>
      <c r="E73" s="44">
        <v>0</v>
      </c>
      <c r="F73" s="33" t="s">
        <v>229</v>
      </c>
      <c r="G73" s="33" t="s">
        <v>354</v>
      </c>
      <c r="K73" s="78"/>
    </row>
    <row r="74" spans="2:11">
      <c r="B74" s="33" t="s">
        <v>227</v>
      </c>
      <c r="C74" s="35" t="s">
        <v>355</v>
      </c>
      <c r="D74" s="35"/>
      <c r="E74" s="44">
        <v>0</v>
      </c>
      <c r="F74" s="33" t="s">
        <v>229</v>
      </c>
      <c r="G74" s="33" t="s">
        <v>356</v>
      </c>
      <c r="K74" s="78"/>
    </row>
    <row r="75" spans="2:11">
      <c r="B75" s="33" t="s">
        <v>227</v>
      </c>
      <c r="C75" s="35" t="s">
        <v>357</v>
      </c>
      <c r="D75" s="35"/>
      <c r="E75" s="44">
        <v>0</v>
      </c>
      <c r="F75" s="33" t="s">
        <v>229</v>
      </c>
      <c r="G75" s="33" t="s">
        <v>358</v>
      </c>
      <c r="K75" s="78"/>
    </row>
    <row r="76" spans="2:11">
      <c r="B76" s="33" t="s">
        <v>227</v>
      </c>
      <c r="C76" s="35" t="s">
        <v>359</v>
      </c>
      <c r="D76" s="35"/>
      <c r="E76" s="44">
        <v>0</v>
      </c>
      <c r="F76" s="33" t="s">
        <v>229</v>
      </c>
      <c r="G76" s="33" t="s">
        <v>360</v>
      </c>
      <c r="K76" s="78"/>
    </row>
    <row r="77" spans="2:11">
      <c r="B77" s="33" t="s">
        <v>227</v>
      </c>
      <c r="C77" s="35" t="s">
        <v>361</v>
      </c>
      <c r="D77" s="35"/>
      <c r="E77" s="44">
        <v>0</v>
      </c>
      <c r="F77" s="33" t="s">
        <v>229</v>
      </c>
      <c r="G77" s="33" t="s">
        <v>362</v>
      </c>
      <c r="K77" s="78"/>
    </row>
    <row r="78" spans="2:11">
      <c r="B78" s="33" t="s">
        <v>227</v>
      </c>
      <c r="C78" s="35" t="s">
        <v>363</v>
      </c>
      <c r="D78" s="35"/>
      <c r="E78" s="44">
        <v>0</v>
      </c>
      <c r="F78" s="33" t="s">
        <v>229</v>
      </c>
      <c r="G78" s="33" t="s">
        <v>364</v>
      </c>
      <c r="K78" s="78"/>
    </row>
    <row r="79" spans="2:11">
      <c r="B79" s="33" t="s">
        <v>227</v>
      </c>
      <c r="C79" s="35" t="s">
        <v>365</v>
      </c>
      <c r="D79" s="35"/>
      <c r="E79" s="44">
        <v>0</v>
      </c>
      <c r="F79" s="33" t="s">
        <v>229</v>
      </c>
      <c r="G79" s="33" t="s">
        <v>366</v>
      </c>
      <c r="K79" s="78"/>
    </row>
    <row r="80" spans="2:11">
      <c r="B80" s="33" t="s">
        <v>227</v>
      </c>
      <c r="C80" s="35" t="s">
        <v>367</v>
      </c>
      <c r="D80" s="35"/>
      <c r="E80" s="44">
        <v>0</v>
      </c>
      <c r="F80" s="33" t="s">
        <v>229</v>
      </c>
      <c r="G80" s="33" t="s">
        <v>368</v>
      </c>
      <c r="K80" s="78"/>
    </row>
    <row r="81" spans="2:11">
      <c r="B81" s="33" t="s">
        <v>227</v>
      </c>
      <c r="C81" s="35" t="s">
        <v>369</v>
      </c>
      <c r="D81" s="35"/>
      <c r="E81" s="44">
        <v>0</v>
      </c>
      <c r="F81" s="33" t="s">
        <v>229</v>
      </c>
      <c r="G81" s="33" t="s">
        <v>370</v>
      </c>
      <c r="K81" s="78"/>
    </row>
    <row r="82" spans="2:11">
      <c r="B82" s="33" t="s">
        <v>227</v>
      </c>
      <c r="C82" s="35" t="s">
        <v>371</v>
      </c>
      <c r="D82" s="35"/>
      <c r="E82" s="44">
        <v>0</v>
      </c>
      <c r="F82" s="33" t="s">
        <v>229</v>
      </c>
      <c r="G82" s="33" t="s">
        <v>372</v>
      </c>
      <c r="K82" s="78"/>
    </row>
    <row r="83" spans="2:11">
      <c r="B83" s="33" t="s">
        <v>227</v>
      </c>
      <c r="C83" s="35" t="s">
        <v>373</v>
      </c>
      <c r="D83" s="35"/>
      <c r="E83" s="44">
        <v>0</v>
      </c>
      <c r="F83" s="33" t="s">
        <v>229</v>
      </c>
      <c r="G83" s="33" t="s">
        <v>374</v>
      </c>
      <c r="K83" s="78"/>
    </row>
    <row r="84" spans="2:11">
      <c r="B84" s="33" t="s">
        <v>227</v>
      </c>
      <c r="C84" s="35" t="s">
        <v>375</v>
      </c>
      <c r="D84" s="35"/>
      <c r="E84" s="44">
        <v>0</v>
      </c>
      <c r="F84" s="33" t="s">
        <v>229</v>
      </c>
      <c r="G84" s="33" t="s">
        <v>376</v>
      </c>
      <c r="K84" s="78"/>
    </row>
    <row r="85" spans="2:11">
      <c r="B85" s="33" t="s">
        <v>227</v>
      </c>
      <c r="C85" s="35" t="s">
        <v>377</v>
      </c>
      <c r="D85" s="35"/>
      <c r="E85" s="44">
        <v>0</v>
      </c>
      <c r="F85" s="33" t="s">
        <v>229</v>
      </c>
      <c r="G85" s="33" t="s">
        <v>378</v>
      </c>
      <c r="K85" s="78"/>
    </row>
    <row r="86" spans="2:11">
      <c r="B86" s="33" t="s">
        <v>227</v>
      </c>
      <c r="C86" s="35" t="s">
        <v>379</v>
      </c>
      <c r="D86" s="35"/>
      <c r="E86" s="44">
        <v>0</v>
      </c>
      <c r="F86" s="33" t="s">
        <v>229</v>
      </c>
      <c r="G86" s="33" t="s">
        <v>380</v>
      </c>
      <c r="K86" s="78"/>
    </row>
    <row r="87" spans="2:11">
      <c r="B87" s="33" t="s">
        <v>227</v>
      </c>
      <c r="C87" s="35" t="s">
        <v>381</v>
      </c>
      <c r="D87" s="35"/>
      <c r="E87" s="44">
        <v>0</v>
      </c>
      <c r="F87" s="33" t="s">
        <v>229</v>
      </c>
      <c r="G87" s="33" t="s">
        <v>382</v>
      </c>
      <c r="K87" s="78"/>
    </row>
    <row r="88" spans="2:11">
      <c r="B88" s="33" t="s">
        <v>227</v>
      </c>
      <c r="C88" s="35" t="s">
        <v>383</v>
      </c>
      <c r="D88" s="35"/>
      <c r="E88" s="44">
        <v>0</v>
      </c>
      <c r="F88" s="33" t="s">
        <v>229</v>
      </c>
      <c r="G88" s="33" t="s">
        <v>384</v>
      </c>
      <c r="K88" s="78"/>
    </row>
    <row r="89" spans="2:11">
      <c r="B89" s="33" t="s">
        <v>227</v>
      </c>
      <c r="C89" s="35" t="s">
        <v>385</v>
      </c>
      <c r="D89" s="35"/>
      <c r="E89" s="44">
        <v>0</v>
      </c>
      <c r="F89" s="33" t="s">
        <v>229</v>
      </c>
      <c r="G89" s="33" t="s">
        <v>386</v>
      </c>
      <c r="K89" s="78"/>
    </row>
    <row r="90" spans="2:11">
      <c r="B90" s="33" t="s">
        <v>227</v>
      </c>
      <c r="C90" s="35" t="s">
        <v>387</v>
      </c>
      <c r="D90" s="35"/>
      <c r="E90" s="44">
        <v>0</v>
      </c>
      <c r="F90" s="33" t="s">
        <v>229</v>
      </c>
      <c r="G90" s="33" t="s">
        <v>388</v>
      </c>
      <c r="K90" s="78"/>
    </row>
    <row r="91" spans="2:11">
      <c r="B91" s="33" t="s">
        <v>227</v>
      </c>
      <c r="C91" s="35" t="s">
        <v>389</v>
      </c>
      <c r="D91" s="35"/>
      <c r="E91" s="44">
        <v>0</v>
      </c>
      <c r="F91" s="33" t="s">
        <v>229</v>
      </c>
      <c r="G91" s="33" t="s">
        <v>390</v>
      </c>
      <c r="K91" s="78"/>
    </row>
    <row r="92" spans="2:11">
      <c r="B92" s="33" t="s">
        <v>227</v>
      </c>
      <c r="C92" s="35" t="s">
        <v>391</v>
      </c>
      <c r="D92" s="35"/>
      <c r="E92" s="44">
        <v>0</v>
      </c>
      <c r="F92" s="33" t="s">
        <v>229</v>
      </c>
      <c r="G92" s="33" t="s">
        <v>392</v>
      </c>
      <c r="K92" s="78"/>
    </row>
    <row r="93" spans="2:11">
      <c r="B93" s="33" t="s">
        <v>227</v>
      </c>
      <c r="C93" s="35" t="s">
        <v>393</v>
      </c>
      <c r="D93" s="35"/>
      <c r="E93" s="44">
        <v>0</v>
      </c>
      <c r="F93" s="33" t="s">
        <v>229</v>
      </c>
      <c r="G93" s="33" t="s">
        <v>394</v>
      </c>
      <c r="K93" s="78"/>
    </row>
    <row r="94" spans="2:11">
      <c r="B94" s="33" t="s">
        <v>227</v>
      </c>
      <c r="C94" s="35" t="s">
        <v>395</v>
      </c>
      <c r="D94" s="35"/>
      <c r="E94" s="44">
        <v>0</v>
      </c>
      <c r="F94" s="33" t="s">
        <v>229</v>
      </c>
      <c r="G94" s="33" t="s">
        <v>396</v>
      </c>
      <c r="K94" s="78"/>
    </row>
    <row r="95" spans="2:11">
      <c r="B95" s="33" t="s">
        <v>227</v>
      </c>
      <c r="C95" s="35" t="s">
        <v>397</v>
      </c>
      <c r="D95" s="35"/>
      <c r="E95" s="44">
        <v>0</v>
      </c>
      <c r="F95" s="33" t="s">
        <v>229</v>
      </c>
      <c r="G95" s="33" t="s">
        <v>398</v>
      </c>
      <c r="K95" s="78"/>
    </row>
    <row r="96" spans="2:11">
      <c r="B96" s="33" t="s">
        <v>227</v>
      </c>
      <c r="C96" s="35" t="s">
        <v>399</v>
      </c>
      <c r="D96" s="35"/>
      <c r="E96" s="44">
        <v>0</v>
      </c>
      <c r="F96" s="33" t="s">
        <v>229</v>
      </c>
      <c r="G96" s="33" t="s">
        <v>400</v>
      </c>
      <c r="K96" s="78"/>
    </row>
    <row r="97" spans="2:11">
      <c r="B97" s="33" t="s">
        <v>227</v>
      </c>
      <c r="C97" s="35" t="s">
        <v>401</v>
      </c>
      <c r="D97" s="35"/>
      <c r="E97" s="44">
        <v>0</v>
      </c>
      <c r="F97" s="33" t="s">
        <v>229</v>
      </c>
      <c r="G97" s="33" t="s">
        <v>402</v>
      </c>
      <c r="K97" s="78"/>
    </row>
    <row r="98" spans="2:11">
      <c r="B98" s="33" t="s">
        <v>227</v>
      </c>
      <c r="C98" s="35" t="s">
        <v>403</v>
      </c>
      <c r="D98" s="35"/>
      <c r="E98" s="44">
        <v>0</v>
      </c>
      <c r="F98" s="33" t="s">
        <v>229</v>
      </c>
      <c r="G98" s="33" t="s">
        <v>404</v>
      </c>
      <c r="K98" s="78"/>
    </row>
    <row r="99" spans="2:11">
      <c r="B99" s="33" t="s">
        <v>227</v>
      </c>
      <c r="C99" s="35" t="s">
        <v>405</v>
      </c>
      <c r="D99" s="35"/>
      <c r="E99" s="44">
        <v>0</v>
      </c>
      <c r="F99" s="33" t="s">
        <v>229</v>
      </c>
      <c r="G99" s="33" t="s">
        <v>406</v>
      </c>
      <c r="K99" s="78"/>
    </row>
    <row r="100" spans="2:11">
      <c r="B100" s="33" t="s">
        <v>227</v>
      </c>
      <c r="C100" s="35" t="s">
        <v>407</v>
      </c>
      <c r="D100" s="35"/>
      <c r="E100" s="44">
        <v>0</v>
      </c>
      <c r="F100" s="33" t="s">
        <v>229</v>
      </c>
      <c r="G100" s="33" t="s">
        <v>408</v>
      </c>
      <c r="K100" s="78"/>
    </row>
    <row r="101" spans="2:11">
      <c r="B101" s="33" t="s">
        <v>227</v>
      </c>
      <c r="C101" s="35" t="s">
        <v>409</v>
      </c>
      <c r="D101" s="35"/>
      <c r="E101" s="44">
        <v>0</v>
      </c>
      <c r="F101" s="33" t="s">
        <v>229</v>
      </c>
      <c r="G101" s="33" t="s">
        <v>410</v>
      </c>
      <c r="K101" s="78"/>
    </row>
    <row r="102" spans="2:11">
      <c r="B102" s="33" t="s">
        <v>227</v>
      </c>
      <c r="C102" s="35" t="s">
        <v>411</v>
      </c>
      <c r="D102" s="35"/>
      <c r="E102" s="44">
        <v>0</v>
      </c>
      <c r="F102" s="33" t="s">
        <v>229</v>
      </c>
      <c r="G102" s="33" t="s">
        <v>412</v>
      </c>
      <c r="K102" s="78"/>
    </row>
    <row r="103" spans="2:11">
      <c r="B103" s="33" t="s">
        <v>227</v>
      </c>
      <c r="C103" s="35" t="s">
        <v>413</v>
      </c>
      <c r="D103" s="35"/>
      <c r="E103" s="44">
        <v>0</v>
      </c>
      <c r="F103" s="33" t="s">
        <v>229</v>
      </c>
      <c r="G103" s="33" t="s">
        <v>414</v>
      </c>
      <c r="K103" s="78"/>
    </row>
    <row r="104" spans="2:11">
      <c r="B104" s="33" t="s">
        <v>227</v>
      </c>
      <c r="C104" s="35" t="s">
        <v>415</v>
      </c>
      <c r="D104" s="35"/>
      <c r="E104" s="44">
        <v>0</v>
      </c>
      <c r="F104" s="33" t="s">
        <v>229</v>
      </c>
      <c r="G104" s="33" t="s">
        <v>416</v>
      </c>
      <c r="K104" s="78"/>
    </row>
    <row r="105" spans="2:11">
      <c r="B105" s="33" t="s">
        <v>227</v>
      </c>
      <c r="C105" s="35" t="s">
        <v>417</v>
      </c>
      <c r="D105" s="35"/>
      <c r="E105" s="44">
        <v>0</v>
      </c>
      <c r="F105" s="33" t="s">
        <v>229</v>
      </c>
      <c r="G105" s="33" t="s">
        <v>418</v>
      </c>
      <c r="K105" s="78"/>
    </row>
    <row r="106" spans="2:11">
      <c r="B106" s="33" t="s">
        <v>227</v>
      </c>
      <c r="C106" s="35" t="s">
        <v>419</v>
      </c>
      <c r="D106" s="35"/>
      <c r="E106" s="44">
        <v>0</v>
      </c>
      <c r="F106" s="33" t="s">
        <v>229</v>
      </c>
      <c r="G106" s="33" t="s">
        <v>420</v>
      </c>
      <c r="K106" s="78"/>
    </row>
    <row r="107" spans="2:11">
      <c r="B107" s="33" t="s">
        <v>227</v>
      </c>
      <c r="C107" s="35" t="s">
        <v>421</v>
      </c>
      <c r="D107" s="35"/>
      <c r="E107" s="44">
        <v>0</v>
      </c>
      <c r="F107" s="33" t="s">
        <v>229</v>
      </c>
      <c r="G107" s="33" t="s">
        <v>422</v>
      </c>
      <c r="K107" s="78"/>
    </row>
    <row r="108" spans="2:11">
      <c r="B108" s="33" t="s">
        <v>227</v>
      </c>
      <c r="C108" s="35" t="s">
        <v>423</v>
      </c>
      <c r="D108" s="35"/>
      <c r="E108" s="44">
        <v>0</v>
      </c>
      <c r="F108" s="33" t="s">
        <v>229</v>
      </c>
      <c r="G108" s="33" t="s">
        <v>424</v>
      </c>
      <c r="K108" s="78"/>
    </row>
    <row r="109" spans="2:11">
      <c r="B109" s="33" t="s">
        <v>227</v>
      </c>
      <c r="C109" s="35" t="s">
        <v>425</v>
      </c>
      <c r="D109" s="35"/>
      <c r="E109" s="44">
        <v>0</v>
      </c>
      <c r="F109" s="33" t="s">
        <v>229</v>
      </c>
      <c r="G109" s="33" t="s">
        <v>426</v>
      </c>
      <c r="K109" s="78"/>
    </row>
    <row r="110" spans="2:11">
      <c r="B110" s="33" t="s">
        <v>227</v>
      </c>
      <c r="C110" s="35" t="s">
        <v>427</v>
      </c>
      <c r="D110" s="35"/>
      <c r="E110" s="44">
        <v>0</v>
      </c>
      <c r="F110" s="33" t="s">
        <v>229</v>
      </c>
      <c r="G110" s="33" t="s">
        <v>428</v>
      </c>
      <c r="K110" s="78"/>
    </row>
    <row r="111" spans="2:11">
      <c r="B111" s="33" t="s">
        <v>227</v>
      </c>
      <c r="C111" s="35" t="s">
        <v>429</v>
      </c>
      <c r="D111" s="35"/>
      <c r="E111" s="44">
        <v>0</v>
      </c>
      <c r="F111" s="33" t="s">
        <v>229</v>
      </c>
      <c r="G111" s="33" t="s">
        <v>430</v>
      </c>
      <c r="K111" s="78"/>
    </row>
    <row r="112" spans="2:11">
      <c r="B112" s="33" t="s">
        <v>227</v>
      </c>
      <c r="C112" s="35" t="s">
        <v>431</v>
      </c>
      <c r="D112" s="35"/>
      <c r="E112" s="44">
        <v>0</v>
      </c>
      <c r="F112" s="33" t="s">
        <v>229</v>
      </c>
      <c r="G112" s="33" t="s">
        <v>432</v>
      </c>
      <c r="K112" s="78"/>
    </row>
    <row r="113" spans="2:11">
      <c r="B113" s="33" t="s">
        <v>227</v>
      </c>
      <c r="C113" s="35" t="s">
        <v>433</v>
      </c>
      <c r="D113" s="35"/>
      <c r="E113" s="44">
        <v>0</v>
      </c>
      <c r="F113" s="33" t="s">
        <v>229</v>
      </c>
      <c r="G113" s="33" t="s">
        <v>434</v>
      </c>
      <c r="K113" s="78"/>
    </row>
    <row r="114" spans="2:11">
      <c r="B114" s="33" t="s">
        <v>227</v>
      </c>
      <c r="C114" s="35" t="s">
        <v>435</v>
      </c>
      <c r="D114" s="35"/>
      <c r="E114" s="44">
        <v>0</v>
      </c>
      <c r="F114" s="33" t="s">
        <v>229</v>
      </c>
      <c r="G114" s="33" t="s">
        <v>436</v>
      </c>
      <c r="K114" s="78"/>
    </row>
    <row r="115" spans="2:11">
      <c r="B115" s="33" t="s">
        <v>227</v>
      </c>
      <c r="C115" s="35" t="s">
        <v>437</v>
      </c>
      <c r="D115" s="35"/>
      <c r="E115" s="45">
        <f>IF(料金表!C198&lt;&gt;0,料金表!C198,"")</f>
        <v>35500</v>
      </c>
      <c r="F115" s="33" t="s">
        <v>229</v>
      </c>
      <c r="G115" s="33" t="s">
        <v>438</v>
      </c>
      <c r="K115" s="78"/>
    </row>
    <row r="116" spans="2:11">
      <c r="B116" s="33" t="s">
        <v>227</v>
      </c>
      <c r="C116" s="35" t="s">
        <v>439</v>
      </c>
      <c r="D116" s="35"/>
      <c r="E116" s="45">
        <f>IF(料金表!C199&lt;&gt;0,料金表!C199,"")</f>
        <v>38500</v>
      </c>
      <c r="F116" s="33" t="s">
        <v>229</v>
      </c>
      <c r="G116" s="33" t="s">
        <v>440</v>
      </c>
      <c r="K116" s="78"/>
    </row>
    <row r="117" spans="2:11">
      <c r="B117" s="33" t="s">
        <v>227</v>
      </c>
      <c r="C117" s="35" t="s">
        <v>441</v>
      </c>
      <c r="D117" s="35"/>
      <c r="E117" s="45">
        <f>IF(料金表!C200&lt;&gt;0,料金表!C200,"")</f>
        <v>39500</v>
      </c>
      <c r="F117" s="33" t="s">
        <v>229</v>
      </c>
      <c r="G117" s="33" t="s">
        <v>442</v>
      </c>
      <c r="K117" s="78"/>
    </row>
    <row r="118" spans="2:11">
      <c r="B118" s="33" t="s">
        <v>227</v>
      </c>
      <c r="C118" s="35" t="s">
        <v>443</v>
      </c>
      <c r="D118" s="35"/>
      <c r="E118" s="45">
        <f>IF(料金表!C201&lt;&gt;0,料金表!C201,"")</f>
        <v>42500</v>
      </c>
      <c r="F118" s="33" t="s">
        <v>229</v>
      </c>
      <c r="G118" s="33" t="s">
        <v>444</v>
      </c>
      <c r="K118" s="78"/>
    </row>
    <row r="119" spans="2:11">
      <c r="B119" s="33" t="s">
        <v>227</v>
      </c>
      <c r="C119" s="35" t="s">
        <v>445</v>
      </c>
      <c r="D119" s="35"/>
      <c r="E119" s="45">
        <f>IF(料金表!C202&lt;&gt;0,料金表!C202,"")</f>
        <v>39800</v>
      </c>
      <c r="F119" s="33" t="s">
        <v>229</v>
      </c>
      <c r="G119" s="33" t="s">
        <v>446</v>
      </c>
      <c r="K119" s="78"/>
    </row>
    <row r="120" spans="2:11">
      <c r="B120" s="33" t="s">
        <v>227</v>
      </c>
      <c r="C120" s="35" t="s">
        <v>447</v>
      </c>
      <c r="D120" s="35"/>
      <c r="E120" s="45">
        <f>IF(料金表!C203&lt;&gt;0,料金表!C203,"")</f>
        <v>42800</v>
      </c>
      <c r="F120" s="33" t="s">
        <v>229</v>
      </c>
      <c r="G120" s="33" t="s">
        <v>448</v>
      </c>
      <c r="K120" s="78"/>
    </row>
    <row r="121" spans="2:11">
      <c r="B121" s="33" t="s">
        <v>227</v>
      </c>
      <c r="C121" s="35" t="s">
        <v>449</v>
      </c>
      <c r="D121" s="35"/>
      <c r="E121" s="45">
        <f>IF(料金表!C204&lt;&gt;0,料金表!C204,"")</f>
        <v>43800</v>
      </c>
      <c r="F121" s="33" t="s">
        <v>229</v>
      </c>
      <c r="G121" s="33" t="s">
        <v>450</v>
      </c>
      <c r="K121" s="78"/>
    </row>
    <row r="122" spans="2:11">
      <c r="B122" s="33" t="s">
        <v>227</v>
      </c>
      <c r="C122" s="35" t="s">
        <v>451</v>
      </c>
      <c r="D122" s="35"/>
      <c r="E122" s="45">
        <f>IF(料金表!C205&lt;&gt;0,料金表!C205,"")</f>
        <v>46800</v>
      </c>
      <c r="F122" s="33" t="s">
        <v>229</v>
      </c>
      <c r="G122" s="33" t="s">
        <v>452</v>
      </c>
      <c r="K122" s="78"/>
    </row>
    <row r="123" spans="2:11">
      <c r="B123" s="33" t="s">
        <v>227</v>
      </c>
      <c r="C123" s="35" t="s">
        <v>453</v>
      </c>
      <c r="D123" s="35"/>
      <c r="E123" s="45">
        <f>IF(料金表!C206&lt;&gt;0,料金表!C206,"")</f>
        <v>41300</v>
      </c>
      <c r="F123" s="33" t="s">
        <v>229</v>
      </c>
      <c r="G123" s="33" t="s">
        <v>454</v>
      </c>
      <c r="K123" s="78"/>
    </row>
    <row r="124" spans="2:11">
      <c r="B124" s="33" t="s">
        <v>227</v>
      </c>
      <c r="C124" s="35" t="s">
        <v>455</v>
      </c>
      <c r="D124" s="35"/>
      <c r="E124" s="45">
        <f>IF(料金表!C207&lt;&gt;0,料金表!C207,"")</f>
        <v>44300</v>
      </c>
      <c r="F124" s="33" t="s">
        <v>229</v>
      </c>
      <c r="G124" s="33" t="s">
        <v>456</v>
      </c>
      <c r="K124" s="78"/>
    </row>
    <row r="125" spans="2:11">
      <c r="B125" s="33" t="s">
        <v>227</v>
      </c>
      <c r="C125" s="35" t="s">
        <v>457</v>
      </c>
      <c r="D125" s="35"/>
      <c r="E125" s="45">
        <f>IF(料金表!C208&lt;&gt;0,料金表!C208,"")</f>
        <v>45300</v>
      </c>
      <c r="F125" s="33" t="s">
        <v>229</v>
      </c>
      <c r="G125" s="33" t="s">
        <v>458</v>
      </c>
      <c r="K125" s="78"/>
    </row>
    <row r="126" spans="2:11">
      <c r="B126" s="33" t="s">
        <v>227</v>
      </c>
      <c r="C126" s="35" t="s">
        <v>459</v>
      </c>
      <c r="D126" s="35"/>
      <c r="E126" s="45">
        <f>IF(料金表!C209&lt;&gt;0,料金表!C209,"")</f>
        <v>48300</v>
      </c>
      <c r="F126" s="33" t="s">
        <v>229</v>
      </c>
      <c r="G126" s="33" t="s">
        <v>460</v>
      </c>
      <c r="K126" s="78"/>
    </row>
    <row r="127" spans="2:11">
      <c r="B127" s="33" t="s">
        <v>227</v>
      </c>
      <c r="C127" s="35" t="s">
        <v>461</v>
      </c>
      <c r="D127" s="35"/>
      <c r="E127" s="45">
        <f>IF(料金表!C210&lt;&gt;0,料金表!C210,"")</f>
        <v>48900</v>
      </c>
      <c r="F127" s="33" t="s">
        <v>229</v>
      </c>
      <c r="G127" s="33" t="s">
        <v>462</v>
      </c>
      <c r="K127" s="78"/>
    </row>
    <row r="128" spans="2:11">
      <c r="B128" s="33" t="s">
        <v>227</v>
      </c>
      <c r="C128" s="35" t="s">
        <v>463</v>
      </c>
      <c r="D128" s="35"/>
      <c r="E128" s="45">
        <f>IF(料金表!C211&lt;&gt;0,料金表!C211,"")</f>
        <v>51900</v>
      </c>
      <c r="F128" s="33" t="s">
        <v>229</v>
      </c>
      <c r="G128" s="33" t="s">
        <v>464</v>
      </c>
      <c r="K128" s="78"/>
    </row>
    <row r="129" spans="2:11">
      <c r="B129" s="33" t="s">
        <v>227</v>
      </c>
      <c r="C129" s="35" t="s">
        <v>465</v>
      </c>
      <c r="D129" s="35"/>
      <c r="E129" s="45">
        <f>IF(料金表!C212&lt;&gt;0,料金表!C212,"")</f>
        <v>52900</v>
      </c>
      <c r="F129" s="33" t="s">
        <v>229</v>
      </c>
      <c r="G129" s="33" t="s">
        <v>466</v>
      </c>
      <c r="K129" s="78"/>
    </row>
    <row r="130" spans="2:11">
      <c r="B130" s="33" t="s">
        <v>227</v>
      </c>
      <c r="C130" s="35" t="s">
        <v>467</v>
      </c>
      <c r="D130" s="35"/>
      <c r="E130" s="45">
        <f>IF(料金表!C213&lt;&gt;0,料金表!C213,"")</f>
        <v>55900</v>
      </c>
      <c r="F130" s="33" t="s">
        <v>229</v>
      </c>
      <c r="G130" s="33" t="s">
        <v>468</v>
      </c>
      <c r="K130" s="78"/>
    </row>
    <row r="131" spans="2:11">
      <c r="B131" s="33" t="s">
        <v>227</v>
      </c>
      <c r="C131" s="35" t="s">
        <v>469</v>
      </c>
      <c r="D131" s="35"/>
      <c r="E131" s="45">
        <f>IF(料金表!C214&lt;&gt;0,料金表!C214,"")</f>
        <v>43900</v>
      </c>
      <c r="F131" s="33" t="s">
        <v>229</v>
      </c>
      <c r="G131" s="33" t="s">
        <v>470</v>
      </c>
      <c r="K131" s="78"/>
    </row>
    <row r="132" spans="2:11">
      <c r="B132" s="33" t="s">
        <v>227</v>
      </c>
      <c r="C132" s="35" t="s">
        <v>471</v>
      </c>
      <c r="D132" s="35"/>
      <c r="E132" s="45">
        <f>IF(料金表!C215&lt;&gt;0,料金表!C215,"")</f>
        <v>46900</v>
      </c>
      <c r="F132" s="33" t="s">
        <v>229</v>
      </c>
      <c r="G132" s="33" t="s">
        <v>472</v>
      </c>
      <c r="K132" s="78"/>
    </row>
    <row r="133" spans="2:11">
      <c r="B133" s="33" t="s">
        <v>227</v>
      </c>
      <c r="C133" s="35" t="s">
        <v>473</v>
      </c>
      <c r="D133" s="35"/>
      <c r="E133" s="45">
        <f>IF(料金表!C216&lt;&gt;0,料金表!C216,"")</f>
        <v>47900</v>
      </c>
      <c r="F133" s="33" t="s">
        <v>229</v>
      </c>
      <c r="G133" s="33" t="s">
        <v>474</v>
      </c>
      <c r="K133" s="78"/>
    </row>
    <row r="134" spans="2:11">
      <c r="B134" s="33" t="s">
        <v>227</v>
      </c>
      <c r="C134" s="35" t="s">
        <v>475</v>
      </c>
      <c r="D134" s="35"/>
      <c r="E134" s="45">
        <f>IF(料金表!C217&lt;&gt;0,料金表!C217,"")</f>
        <v>50900</v>
      </c>
      <c r="F134" s="33" t="s">
        <v>229</v>
      </c>
      <c r="G134" s="33" t="s">
        <v>476</v>
      </c>
      <c r="K134" s="78"/>
    </row>
    <row r="135" spans="2:11">
      <c r="B135" s="33" t="s">
        <v>227</v>
      </c>
      <c r="C135" s="35" t="s">
        <v>477</v>
      </c>
      <c r="D135" s="35"/>
      <c r="E135" s="45">
        <f>IF(料金表!C218&lt;&gt;0,料金表!C218,"")</f>
        <v>46500</v>
      </c>
      <c r="F135" s="33" t="s">
        <v>229</v>
      </c>
      <c r="G135" s="33" t="s">
        <v>478</v>
      </c>
      <c r="K135" s="78"/>
    </row>
    <row r="136" spans="2:11">
      <c r="B136" s="33" t="s">
        <v>227</v>
      </c>
      <c r="C136" s="35" t="s">
        <v>479</v>
      </c>
      <c r="D136" s="35"/>
      <c r="E136" s="45">
        <f>IF(料金表!C219&lt;&gt;0,料金表!C219,"")</f>
        <v>49500</v>
      </c>
      <c r="F136" s="33" t="s">
        <v>229</v>
      </c>
      <c r="G136" s="33" t="s">
        <v>480</v>
      </c>
      <c r="K136" s="78"/>
    </row>
    <row r="137" spans="2:11">
      <c r="B137" s="33" t="s">
        <v>227</v>
      </c>
      <c r="C137" s="35" t="s">
        <v>481</v>
      </c>
      <c r="D137" s="35"/>
      <c r="E137" s="45">
        <f>IF(料金表!C220&lt;&gt;0,料金表!C220,"")</f>
        <v>50500</v>
      </c>
      <c r="F137" s="33" t="s">
        <v>229</v>
      </c>
      <c r="G137" s="33" t="s">
        <v>482</v>
      </c>
      <c r="K137" s="78"/>
    </row>
    <row r="138" spans="2:11">
      <c r="B138" s="33" t="s">
        <v>227</v>
      </c>
      <c r="C138" s="35" t="s">
        <v>483</v>
      </c>
      <c r="D138" s="35"/>
      <c r="E138" s="45">
        <f>IF(料金表!C221&lt;&gt;0,料金表!C221,"")</f>
        <v>53500</v>
      </c>
      <c r="F138" s="33" t="s">
        <v>229</v>
      </c>
      <c r="G138" s="33" t="s">
        <v>484</v>
      </c>
      <c r="K138" s="78"/>
    </row>
    <row r="139" spans="2:11">
      <c r="B139" s="33" t="s">
        <v>227</v>
      </c>
      <c r="C139" s="35" t="s">
        <v>485</v>
      </c>
      <c r="D139" s="35"/>
      <c r="E139" s="45">
        <f>IF(料金表!C222&lt;&gt;0,料金表!C222,"")</f>
        <v>45600</v>
      </c>
      <c r="F139" s="33" t="s">
        <v>229</v>
      </c>
      <c r="G139" s="33" t="s">
        <v>486</v>
      </c>
      <c r="K139" s="78"/>
    </row>
    <row r="140" spans="2:11">
      <c r="B140" s="33" t="s">
        <v>227</v>
      </c>
      <c r="C140" s="35" t="s">
        <v>487</v>
      </c>
      <c r="D140" s="35"/>
      <c r="E140" s="45">
        <f>IF(料金表!C223&lt;&gt;0,料金表!C223,"")</f>
        <v>48600</v>
      </c>
      <c r="F140" s="33" t="s">
        <v>229</v>
      </c>
      <c r="G140" s="33" t="s">
        <v>488</v>
      </c>
      <c r="K140" s="78"/>
    </row>
    <row r="141" spans="2:11">
      <c r="B141" s="33" t="s">
        <v>227</v>
      </c>
      <c r="C141" s="35" t="s">
        <v>489</v>
      </c>
      <c r="D141" s="35"/>
      <c r="E141" s="45">
        <f>IF(料金表!C224&lt;&gt;0,料金表!C224,"")</f>
        <v>49600</v>
      </c>
      <c r="F141" s="33" t="s">
        <v>229</v>
      </c>
      <c r="G141" s="33" t="s">
        <v>490</v>
      </c>
      <c r="K141" s="78"/>
    </row>
    <row r="142" spans="2:11">
      <c r="B142" s="33" t="s">
        <v>227</v>
      </c>
      <c r="C142" s="35" t="s">
        <v>491</v>
      </c>
      <c r="D142" s="35"/>
      <c r="E142" s="45">
        <f>IF(料金表!C225&lt;&gt;0,料金表!C225,"")</f>
        <v>52600</v>
      </c>
      <c r="F142" s="33" t="s">
        <v>229</v>
      </c>
      <c r="G142" s="33" t="s">
        <v>492</v>
      </c>
      <c r="K142" s="78"/>
    </row>
    <row r="143" spans="2:11">
      <c r="B143" s="33" t="s">
        <v>227</v>
      </c>
      <c r="C143" s="35" t="s">
        <v>493</v>
      </c>
      <c r="D143" s="35"/>
      <c r="E143" s="45">
        <f>IF(料金表!C226&lt;&gt;0,料金表!C226,"")</f>
        <v>53200</v>
      </c>
      <c r="F143" s="33" t="s">
        <v>229</v>
      </c>
      <c r="G143" s="33" t="s">
        <v>494</v>
      </c>
      <c r="K143" s="78"/>
    </row>
    <row r="144" spans="2:11">
      <c r="B144" s="33" t="s">
        <v>227</v>
      </c>
      <c r="C144" s="35" t="s">
        <v>495</v>
      </c>
      <c r="D144" s="35"/>
      <c r="E144" s="45">
        <f>IF(料金表!C227&lt;&gt;0,料金表!C227,"")</f>
        <v>56200</v>
      </c>
      <c r="F144" s="33" t="s">
        <v>229</v>
      </c>
      <c r="G144" s="33" t="s">
        <v>496</v>
      </c>
      <c r="K144" s="78"/>
    </row>
    <row r="145" spans="2:11">
      <c r="B145" s="33" t="s">
        <v>227</v>
      </c>
      <c r="C145" s="35" t="s">
        <v>497</v>
      </c>
      <c r="D145" s="35"/>
      <c r="E145" s="45">
        <f>IF(料金表!C228&lt;&gt;0,料金表!C228,"")</f>
        <v>57200</v>
      </c>
      <c r="F145" s="33" t="s">
        <v>229</v>
      </c>
      <c r="G145" s="33" t="s">
        <v>498</v>
      </c>
      <c r="K145" s="78"/>
    </row>
    <row r="146" spans="2:11">
      <c r="B146" s="33" t="s">
        <v>227</v>
      </c>
      <c r="C146" s="35" t="s">
        <v>499</v>
      </c>
      <c r="D146" s="35"/>
      <c r="E146" s="45">
        <f>IF(料金表!C229&lt;&gt;0,料金表!C229,"")</f>
        <v>60200</v>
      </c>
      <c r="F146" s="33" t="s">
        <v>229</v>
      </c>
      <c r="G146" s="33" t="s">
        <v>500</v>
      </c>
      <c r="K146" s="78"/>
    </row>
    <row r="147" spans="2:11">
      <c r="B147" s="33" t="s">
        <v>227</v>
      </c>
      <c r="C147" s="35" t="s">
        <v>501</v>
      </c>
      <c r="D147" s="35"/>
      <c r="E147" s="45">
        <f>IF(料金表!C230&lt;&gt;0,料金表!C230,"")</f>
        <v>48200</v>
      </c>
      <c r="F147" s="33" t="s">
        <v>229</v>
      </c>
      <c r="G147" s="33" t="s">
        <v>502</v>
      </c>
      <c r="K147" s="78"/>
    </row>
    <row r="148" spans="2:11">
      <c r="B148" s="33" t="s">
        <v>227</v>
      </c>
      <c r="C148" s="35" t="s">
        <v>503</v>
      </c>
      <c r="D148" s="35"/>
      <c r="E148" s="45">
        <f>IF(料金表!C231&lt;&gt;0,料金表!C231,"")</f>
        <v>51200</v>
      </c>
      <c r="F148" s="33" t="s">
        <v>229</v>
      </c>
      <c r="G148" s="33" t="s">
        <v>504</v>
      </c>
      <c r="K148" s="78"/>
    </row>
    <row r="149" spans="2:11">
      <c r="B149" s="33" t="s">
        <v>227</v>
      </c>
      <c r="C149" s="35" t="s">
        <v>505</v>
      </c>
      <c r="D149" s="35"/>
      <c r="E149" s="45">
        <f>IF(料金表!C232&lt;&gt;0,料金表!C232,"")</f>
        <v>52200</v>
      </c>
      <c r="F149" s="33" t="s">
        <v>229</v>
      </c>
      <c r="G149" s="33" t="s">
        <v>506</v>
      </c>
      <c r="K149" s="78"/>
    </row>
    <row r="150" spans="2:11">
      <c r="B150" s="33" t="s">
        <v>227</v>
      </c>
      <c r="C150" s="35" t="s">
        <v>507</v>
      </c>
      <c r="D150" s="35"/>
      <c r="E150" s="45">
        <f>IF(料金表!C233&lt;&gt;0,料金表!C233,"")</f>
        <v>55200</v>
      </c>
      <c r="F150" s="33" t="s">
        <v>229</v>
      </c>
      <c r="G150" s="33" t="s">
        <v>508</v>
      </c>
      <c r="K150" s="78"/>
    </row>
    <row r="151" spans="2:11">
      <c r="B151" s="33" t="s">
        <v>227</v>
      </c>
      <c r="C151" s="35" t="s">
        <v>509</v>
      </c>
      <c r="D151" s="35"/>
      <c r="E151" s="45">
        <f>IF(料金表!C234&lt;&gt;0,料金表!C234,"")</f>
        <v>50800</v>
      </c>
      <c r="F151" s="33" t="s">
        <v>229</v>
      </c>
      <c r="G151" s="33" t="s">
        <v>510</v>
      </c>
      <c r="K151" s="78"/>
    </row>
    <row r="152" spans="2:11">
      <c r="B152" s="33" t="s">
        <v>227</v>
      </c>
      <c r="C152" s="35" t="s">
        <v>511</v>
      </c>
      <c r="D152" s="35"/>
      <c r="E152" s="45">
        <f>IF(料金表!C235&lt;&gt;0,料金表!C235,"")</f>
        <v>53800</v>
      </c>
      <c r="F152" s="33" t="s">
        <v>229</v>
      </c>
      <c r="G152" s="33" t="s">
        <v>512</v>
      </c>
      <c r="K152" s="78"/>
    </row>
    <row r="153" spans="2:11">
      <c r="B153" s="33" t="s">
        <v>227</v>
      </c>
      <c r="C153" s="35" t="s">
        <v>513</v>
      </c>
      <c r="D153" s="35"/>
      <c r="E153" s="45">
        <f>IF(料金表!C236&lt;&gt;0,料金表!C236,"")</f>
        <v>54800</v>
      </c>
      <c r="F153" s="33" t="s">
        <v>229</v>
      </c>
      <c r="G153" s="33" t="s">
        <v>514</v>
      </c>
      <c r="K153" s="78"/>
    </row>
    <row r="154" spans="2:11">
      <c r="B154" s="33" t="s">
        <v>227</v>
      </c>
      <c r="C154" s="35" t="s">
        <v>515</v>
      </c>
      <c r="D154" s="35"/>
      <c r="E154" s="45">
        <f>IF(料金表!C237&lt;&gt;0,料金表!C237,"")</f>
        <v>57800</v>
      </c>
      <c r="F154" s="33" t="s">
        <v>229</v>
      </c>
      <c r="G154" s="33" t="s">
        <v>516</v>
      </c>
      <c r="K154" s="78"/>
    </row>
    <row r="155" spans="2:11">
      <c r="B155" s="33" t="s">
        <v>227</v>
      </c>
      <c r="C155" s="35" t="s">
        <v>517</v>
      </c>
      <c r="D155" s="35"/>
      <c r="E155" s="44">
        <v>0</v>
      </c>
      <c r="F155" s="33" t="s">
        <v>229</v>
      </c>
      <c r="G155" s="33" t="s">
        <v>518</v>
      </c>
      <c r="K155" s="78"/>
    </row>
    <row r="156" spans="2:11">
      <c r="B156" s="33" t="s">
        <v>227</v>
      </c>
      <c r="C156" s="35" t="s">
        <v>519</v>
      </c>
      <c r="D156" s="35"/>
      <c r="E156" s="44">
        <v>0</v>
      </c>
      <c r="F156" s="33" t="s">
        <v>229</v>
      </c>
      <c r="G156" s="33" t="s">
        <v>520</v>
      </c>
      <c r="K156" s="78"/>
    </row>
    <row r="157" spans="2:11">
      <c r="B157" s="33" t="s">
        <v>227</v>
      </c>
      <c r="C157" s="35" t="s">
        <v>521</v>
      </c>
      <c r="D157" s="35"/>
      <c r="E157" s="44">
        <v>0</v>
      </c>
      <c r="F157" s="33" t="s">
        <v>229</v>
      </c>
      <c r="G157" s="33" t="s">
        <v>522</v>
      </c>
      <c r="K157" s="78"/>
    </row>
    <row r="158" spans="2:11">
      <c r="B158" s="33" t="s">
        <v>227</v>
      </c>
      <c r="C158" s="35" t="s">
        <v>523</v>
      </c>
      <c r="D158" s="35"/>
      <c r="E158" s="44">
        <v>0</v>
      </c>
      <c r="F158" s="33" t="s">
        <v>229</v>
      </c>
      <c r="G158" s="33" t="s">
        <v>524</v>
      </c>
      <c r="K158" s="78"/>
    </row>
    <row r="159" spans="2:11">
      <c r="B159" s="33" t="s">
        <v>227</v>
      </c>
      <c r="C159" s="35" t="s">
        <v>525</v>
      </c>
      <c r="D159" s="35"/>
      <c r="E159" s="44">
        <v>0</v>
      </c>
      <c r="F159" s="33" t="s">
        <v>229</v>
      </c>
      <c r="G159" s="33" t="s">
        <v>526</v>
      </c>
      <c r="K159" s="78"/>
    </row>
    <row r="160" spans="2:11">
      <c r="B160" s="33" t="s">
        <v>227</v>
      </c>
      <c r="C160" s="35" t="s">
        <v>527</v>
      </c>
      <c r="D160" s="35"/>
      <c r="E160" s="44">
        <v>0</v>
      </c>
      <c r="F160" s="33" t="s">
        <v>229</v>
      </c>
      <c r="G160" s="33" t="s">
        <v>528</v>
      </c>
      <c r="K160" s="78"/>
    </row>
    <row r="161" spans="2:11">
      <c r="B161" s="33" t="s">
        <v>227</v>
      </c>
      <c r="C161" s="35" t="s">
        <v>529</v>
      </c>
      <c r="D161" s="35"/>
      <c r="E161" s="44">
        <v>0</v>
      </c>
      <c r="F161" s="33" t="s">
        <v>229</v>
      </c>
      <c r="G161" s="33" t="s">
        <v>530</v>
      </c>
      <c r="K161" s="78"/>
    </row>
    <row r="162" spans="2:11">
      <c r="B162" s="33" t="s">
        <v>227</v>
      </c>
      <c r="C162" s="35" t="s">
        <v>531</v>
      </c>
      <c r="D162" s="35"/>
      <c r="E162" s="44">
        <v>0</v>
      </c>
      <c r="F162" s="33" t="s">
        <v>229</v>
      </c>
      <c r="G162" s="33" t="s">
        <v>532</v>
      </c>
      <c r="K162" s="78"/>
    </row>
    <row r="163" spans="2:11">
      <c r="B163" s="33" t="s">
        <v>227</v>
      </c>
      <c r="C163" s="35" t="s">
        <v>533</v>
      </c>
      <c r="D163" s="35"/>
      <c r="E163" s="44">
        <v>0</v>
      </c>
      <c r="F163" s="33" t="s">
        <v>229</v>
      </c>
      <c r="G163" s="33" t="s">
        <v>534</v>
      </c>
      <c r="K163" s="78"/>
    </row>
    <row r="164" spans="2:11">
      <c r="B164" s="33" t="s">
        <v>227</v>
      </c>
      <c r="C164" s="35" t="s">
        <v>535</v>
      </c>
      <c r="D164" s="35"/>
      <c r="E164" s="44">
        <v>0</v>
      </c>
      <c r="F164" s="33" t="s">
        <v>229</v>
      </c>
      <c r="G164" s="33" t="s">
        <v>536</v>
      </c>
      <c r="K164" s="78"/>
    </row>
    <row r="165" spans="2:11">
      <c r="B165" s="33" t="s">
        <v>227</v>
      </c>
      <c r="C165" s="35" t="s">
        <v>537</v>
      </c>
      <c r="D165" s="35"/>
      <c r="E165" s="44">
        <v>0</v>
      </c>
      <c r="F165" s="33" t="s">
        <v>229</v>
      </c>
      <c r="G165" s="33" t="s">
        <v>538</v>
      </c>
      <c r="K165" s="78"/>
    </row>
    <row r="166" spans="2:11">
      <c r="B166" s="33" t="s">
        <v>227</v>
      </c>
      <c r="C166" s="35" t="s">
        <v>539</v>
      </c>
      <c r="D166" s="35"/>
      <c r="E166" s="44">
        <v>0</v>
      </c>
      <c r="F166" s="33" t="s">
        <v>229</v>
      </c>
      <c r="G166" s="33" t="s">
        <v>540</v>
      </c>
      <c r="K166" s="78"/>
    </row>
    <row r="167" spans="2:11">
      <c r="B167" s="33" t="s">
        <v>227</v>
      </c>
      <c r="C167" s="35" t="s">
        <v>541</v>
      </c>
      <c r="D167" s="35"/>
      <c r="E167" s="44">
        <v>0</v>
      </c>
      <c r="F167" s="33" t="s">
        <v>229</v>
      </c>
      <c r="G167" s="33" t="s">
        <v>542</v>
      </c>
      <c r="K167" s="78"/>
    </row>
    <row r="168" spans="2:11">
      <c r="B168" s="33" t="s">
        <v>227</v>
      </c>
      <c r="C168" s="35" t="s">
        <v>543</v>
      </c>
      <c r="D168" s="35"/>
      <c r="E168" s="44">
        <v>0</v>
      </c>
      <c r="F168" s="33" t="s">
        <v>229</v>
      </c>
      <c r="G168" s="33" t="s">
        <v>544</v>
      </c>
      <c r="K168" s="78"/>
    </row>
    <row r="169" spans="2:11">
      <c r="B169" s="33" t="s">
        <v>227</v>
      </c>
      <c r="C169" s="35" t="s">
        <v>545</v>
      </c>
      <c r="D169" s="35"/>
      <c r="E169" s="44">
        <v>0</v>
      </c>
      <c r="F169" s="33" t="s">
        <v>229</v>
      </c>
      <c r="G169" s="33" t="s">
        <v>546</v>
      </c>
      <c r="K169" s="78"/>
    </row>
    <row r="170" spans="2:11">
      <c r="B170" s="33" t="s">
        <v>227</v>
      </c>
      <c r="C170" s="35" t="s">
        <v>547</v>
      </c>
      <c r="D170" s="35"/>
      <c r="E170" s="44">
        <v>0</v>
      </c>
      <c r="F170" s="33" t="s">
        <v>229</v>
      </c>
      <c r="G170" s="33" t="s">
        <v>548</v>
      </c>
      <c r="K170" s="78"/>
    </row>
    <row r="171" spans="2:11">
      <c r="B171" s="33" t="s">
        <v>227</v>
      </c>
      <c r="C171" s="35" t="s">
        <v>549</v>
      </c>
      <c r="D171" s="35"/>
      <c r="E171" s="44">
        <v>0</v>
      </c>
      <c r="F171" s="33" t="s">
        <v>229</v>
      </c>
      <c r="G171" s="33" t="s">
        <v>550</v>
      </c>
      <c r="K171" s="78"/>
    </row>
    <row r="172" spans="2:11">
      <c r="B172" s="33" t="s">
        <v>227</v>
      </c>
      <c r="C172" s="35" t="s">
        <v>551</v>
      </c>
      <c r="D172" s="35"/>
      <c r="E172" s="44">
        <v>0</v>
      </c>
      <c r="F172" s="33" t="s">
        <v>229</v>
      </c>
      <c r="G172" s="33" t="s">
        <v>552</v>
      </c>
      <c r="K172" s="78"/>
    </row>
    <row r="173" spans="2:11">
      <c r="B173" s="33" t="s">
        <v>227</v>
      </c>
      <c r="C173" s="35" t="s">
        <v>553</v>
      </c>
      <c r="D173" s="35"/>
      <c r="E173" s="44">
        <v>0</v>
      </c>
      <c r="F173" s="33" t="s">
        <v>229</v>
      </c>
      <c r="G173" s="33" t="s">
        <v>554</v>
      </c>
      <c r="K173" s="78"/>
    </row>
    <row r="174" spans="2:11">
      <c r="B174" s="33" t="s">
        <v>227</v>
      </c>
      <c r="C174" s="35" t="s">
        <v>555</v>
      </c>
      <c r="D174" s="35"/>
      <c r="E174" s="44">
        <v>0</v>
      </c>
      <c r="F174" s="33" t="s">
        <v>229</v>
      </c>
      <c r="G174" s="33" t="s">
        <v>556</v>
      </c>
      <c r="K174" s="78"/>
    </row>
    <row r="175" spans="2:11">
      <c r="B175" s="33" t="s">
        <v>227</v>
      </c>
      <c r="C175" s="35" t="s">
        <v>557</v>
      </c>
      <c r="D175" s="35"/>
      <c r="E175" s="44">
        <v>0</v>
      </c>
      <c r="F175" s="33" t="s">
        <v>229</v>
      </c>
      <c r="G175" s="33" t="s">
        <v>558</v>
      </c>
      <c r="K175" s="78"/>
    </row>
    <row r="176" spans="2:11">
      <c r="B176" s="33" t="s">
        <v>227</v>
      </c>
      <c r="C176" s="35" t="s">
        <v>559</v>
      </c>
      <c r="D176" s="35"/>
      <c r="E176" s="44">
        <v>0</v>
      </c>
      <c r="F176" s="33" t="s">
        <v>229</v>
      </c>
      <c r="G176" s="33" t="s">
        <v>560</v>
      </c>
      <c r="K176" s="78"/>
    </row>
    <row r="177" spans="2:11">
      <c r="B177" s="33" t="s">
        <v>227</v>
      </c>
      <c r="C177" s="35" t="s">
        <v>561</v>
      </c>
      <c r="D177" s="35"/>
      <c r="E177" s="44">
        <v>0</v>
      </c>
      <c r="F177" s="33" t="s">
        <v>229</v>
      </c>
      <c r="G177" s="33" t="s">
        <v>562</v>
      </c>
      <c r="K177" s="78"/>
    </row>
    <row r="178" spans="2:11">
      <c r="B178" s="33" t="s">
        <v>227</v>
      </c>
      <c r="C178" s="35" t="s">
        <v>563</v>
      </c>
      <c r="D178" s="35"/>
      <c r="E178" s="44">
        <v>0</v>
      </c>
      <c r="F178" s="33" t="s">
        <v>229</v>
      </c>
      <c r="G178" s="33" t="s">
        <v>564</v>
      </c>
      <c r="K178" s="78"/>
    </row>
    <row r="179" spans="2:11">
      <c r="B179" s="33" t="s">
        <v>227</v>
      </c>
      <c r="C179" s="35" t="s">
        <v>565</v>
      </c>
      <c r="D179" s="35"/>
      <c r="E179" s="45">
        <f>IF(料金表!C143&lt;&gt;0,料金表!C143,"")</f>
        <v>51000</v>
      </c>
      <c r="F179" s="33" t="s">
        <v>229</v>
      </c>
      <c r="G179" s="33" t="s">
        <v>566</v>
      </c>
      <c r="K179" s="78"/>
    </row>
    <row r="180" spans="2:11">
      <c r="B180" s="33" t="s">
        <v>227</v>
      </c>
      <c r="C180" s="35" t="s">
        <v>567</v>
      </c>
      <c r="D180" s="35"/>
      <c r="E180" s="45">
        <f>IF(料金表!C144&lt;&gt;0,料金表!C144,"")</f>
        <v>54000</v>
      </c>
      <c r="F180" s="33" t="s">
        <v>229</v>
      </c>
      <c r="G180" s="33" t="s">
        <v>568</v>
      </c>
      <c r="K180" s="78"/>
    </row>
    <row r="181" spans="2:11">
      <c r="B181" s="33" t="s">
        <v>227</v>
      </c>
      <c r="C181" s="35" t="s">
        <v>569</v>
      </c>
      <c r="D181" s="35"/>
      <c r="E181" s="45">
        <f>IF(料金表!C145&lt;&gt;0,料金表!C145,"")</f>
        <v>55000</v>
      </c>
      <c r="F181" s="33" t="s">
        <v>229</v>
      </c>
      <c r="G181" s="33" t="s">
        <v>570</v>
      </c>
      <c r="K181" s="78"/>
    </row>
    <row r="182" spans="2:11">
      <c r="B182" s="33" t="s">
        <v>227</v>
      </c>
      <c r="C182" s="35" t="s">
        <v>571</v>
      </c>
      <c r="D182" s="35"/>
      <c r="E182" s="45">
        <f>IF(料金表!C146&lt;&gt;0,料金表!C146,"")</f>
        <v>58000</v>
      </c>
      <c r="F182" s="33" t="s">
        <v>229</v>
      </c>
      <c r="G182" s="33" t="s">
        <v>572</v>
      </c>
      <c r="K182" s="78"/>
    </row>
    <row r="183" spans="2:11">
      <c r="B183" s="33" t="s">
        <v>227</v>
      </c>
      <c r="C183" s="35" t="s">
        <v>573</v>
      </c>
      <c r="D183" s="35"/>
      <c r="E183" s="45">
        <f>IF(料金表!C147&lt;&gt;0,料金表!C147,"")</f>
        <v>55300</v>
      </c>
      <c r="F183" s="33" t="s">
        <v>229</v>
      </c>
      <c r="G183" s="33" t="s">
        <v>574</v>
      </c>
      <c r="K183" s="78"/>
    </row>
    <row r="184" spans="2:11">
      <c r="B184" s="33" t="s">
        <v>227</v>
      </c>
      <c r="C184" s="35" t="s">
        <v>575</v>
      </c>
      <c r="D184" s="35"/>
      <c r="E184" s="45">
        <f>IF(料金表!C148&lt;&gt;0,料金表!C148,"")</f>
        <v>58300</v>
      </c>
      <c r="F184" s="33" t="s">
        <v>229</v>
      </c>
      <c r="G184" s="33" t="s">
        <v>576</v>
      </c>
      <c r="K184" s="78"/>
    </row>
    <row r="185" spans="2:11">
      <c r="B185" s="33" t="s">
        <v>227</v>
      </c>
      <c r="C185" s="35" t="s">
        <v>577</v>
      </c>
      <c r="D185" s="35"/>
      <c r="E185" s="45">
        <f>IF(料金表!C149&lt;&gt;0,料金表!C149,"")</f>
        <v>59300</v>
      </c>
      <c r="F185" s="33" t="s">
        <v>229</v>
      </c>
      <c r="G185" s="33" t="s">
        <v>578</v>
      </c>
      <c r="K185" s="78"/>
    </row>
    <row r="186" spans="2:11">
      <c r="B186" s="33" t="s">
        <v>227</v>
      </c>
      <c r="C186" s="35" t="s">
        <v>579</v>
      </c>
      <c r="D186" s="35"/>
      <c r="E186" s="45">
        <f>IF(料金表!C150&lt;&gt;0,料金表!C150,"")</f>
        <v>62300</v>
      </c>
      <c r="F186" s="33" t="s">
        <v>229</v>
      </c>
      <c r="G186" s="33" t="s">
        <v>580</v>
      </c>
      <c r="K186" s="78"/>
    </row>
    <row r="187" spans="2:11">
      <c r="B187" s="33" t="s">
        <v>227</v>
      </c>
      <c r="C187" s="35" t="s">
        <v>581</v>
      </c>
      <c r="D187" s="35"/>
      <c r="E187" s="45">
        <f>IF(料金表!C151&lt;&gt;0,料金表!C151,"")</f>
        <v>56800</v>
      </c>
      <c r="F187" s="33" t="s">
        <v>229</v>
      </c>
      <c r="G187" s="33" t="s">
        <v>582</v>
      </c>
      <c r="K187" s="78"/>
    </row>
    <row r="188" spans="2:11">
      <c r="B188" s="33" t="s">
        <v>227</v>
      </c>
      <c r="C188" s="35" t="s">
        <v>583</v>
      </c>
      <c r="D188" s="35"/>
      <c r="E188" s="45">
        <f>IF(料金表!C152&lt;&gt;0,料金表!C152,"")</f>
        <v>59800</v>
      </c>
      <c r="F188" s="33" t="s">
        <v>229</v>
      </c>
      <c r="G188" s="33" t="s">
        <v>584</v>
      </c>
      <c r="K188" s="78"/>
    </row>
    <row r="189" spans="2:11">
      <c r="B189" s="33" t="s">
        <v>227</v>
      </c>
      <c r="C189" s="35" t="s">
        <v>585</v>
      </c>
      <c r="D189" s="35"/>
      <c r="E189" s="45">
        <f>IF(料金表!C153&lt;&gt;0,料金表!C153,"")</f>
        <v>60800</v>
      </c>
      <c r="F189" s="33" t="s">
        <v>229</v>
      </c>
      <c r="G189" s="33" t="s">
        <v>586</v>
      </c>
      <c r="K189" s="78"/>
    </row>
    <row r="190" spans="2:11">
      <c r="B190" s="33" t="s">
        <v>227</v>
      </c>
      <c r="C190" s="35" t="s">
        <v>587</v>
      </c>
      <c r="D190" s="35"/>
      <c r="E190" s="45">
        <f>IF(料金表!C154&lt;&gt;0,料金表!C154,"")</f>
        <v>63800</v>
      </c>
      <c r="F190" s="33" t="s">
        <v>229</v>
      </c>
      <c r="G190" s="33" t="s">
        <v>588</v>
      </c>
      <c r="K190" s="78"/>
    </row>
    <row r="191" spans="2:11">
      <c r="B191" s="33" t="s">
        <v>227</v>
      </c>
      <c r="C191" s="35" t="s">
        <v>589</v>
      </c>
      <c r="D191" s="35"/>
      <c r="E191" s="45">
        <f>IF(料金表!C155&lt;&gt;0,料金表!C155,"")</f>
        <v>64400</v>
      </c>
      <c r="F191" s="33" t="s">
        <v>229</v>
      </c>
      <c r="G191" s="33" t="s">
        <v>590</v>
      </c>
      <c r="K191" s="78"/>
    </row>
    <row r="192" spans="2:11">
      <c r="B192" s="33" t="s">
        <v>227</v>
      </c>
      <c r="C192" s="35" t="s">
        <v>591</v>
      </c>
      <c r="D192" s="35"/>
      <c r="E192" s="45">
        <f>IF(料金表!C156&lt;&gt;0,料金表!C156,"")</f>
        <v>67400</v>
      </c>
      <c r="F192" s="33" t="s">
        <v>229</v>
      </c>
      <c r="G192" s="33" t="s">
        <v>592</v>
      </c>
      <c r="K192" s="78"/>
    </row>
    <row r="193" spans="2:11">
      <c r="B193" s="33" t="s">
        <v>227</v>
      </c>
      <c r="C193" s="35" t="s">
        <v>593</v>
      </c>
      <c r="D193" s="35"/>
      <c r="E193" s="45">
        <f>IF(料金表!C157&lt;&gt;0,料金表!C157,"")</f>
        <v>68400</v>
      </c>
      <c r="F193" s="33" t="s">
        <v>229</v>
      </c>
      <c r="G193" s="33" t="s">
        <v>594</v>
      </c>
      <c r="K193" s="78"/>
    </row>
    <row r="194" spans="2:11">
      <c r="B194" s="33" t="s">
        <v>227</v>
      </c>
      <c r="C194" s="35" t="s">
        <v>595</v>
      </c>
      <c r="D194" s="35"/>
      <c r="E194" s="45">
        <f>IF(料金表!C158&lt;&gt;0,料金表!C158,"")</f>
        <v>71400</v>
      </c>
      <c r="F194" s="33" t="s">
        <v>229</v>
      </c>
      <c r="G194" s="33" t="s">
        <v>596</v>
      </c>
      <c r="K194" s="78"/>
    </row>
    <row r="195" spans="2:11">
      <c r="B195" s="33" t="s">
        <v>227</v>
      </c>
      <c r="C195" s="35" t="s">
        <v>597</v>
      </c>
      <c r="D195" s="35"/>
      <c r="E195" s="45">
        <f>IF(料金表!C159&lt;&gt;0,料金表!C159,"")</f>
        <v>59400</v>
      </c>
      <c r="F195" s="33" t="s">
        <v>229</v>
      </c>
      <c r="G195" s="33" t="s">
        <v>598</v>
      </c>
      <c r="K195" s="78"/>
    </row>
    <row r="196" spans="2:11">
      <c r="B196" s="33" t="s">
        <v>227</v>
      </c>
      <c r="C196" s="35" t="s">
        <v>599</v>
      </c>
      <c r="D196" s="35"/>
      <c r="E196" s="45">
        <f>IF(料金表!C160&lt;&gt;0,料金表!C160,"")</f>
        <v>62400</v>
      </c>
      <c r="F196" s="33" t="s">
        <v>229</v>
      </c>
      <c r="G196" s="33" t="s">
        <v>600</v>
      </c>
      <c r="K196" s="78"/>
    </row>
    <row r="197" spans="2:11">
      <c r="B197" s="33" t="s">
        <v>227</v>
      </c>
      <c r="C197" s="35" t="s">
        <v>601</v>
      </c>
      <c r="D197" s="35"/>
      <c r="E197" s="45">
        <f>IF(料金表!C161&lt;&gt;0,料金表!C161,"")</f>
        <v>63400</v>
      </c>
      <c r="F197" s="33" t="s">
        <v>229</v>
      </c>
      <c r="G197" s="33" t="s">
        <v>602</v>
      </c>
      <c r="K197" s="78"/>
    </row>
    <row r="198" spans="2:11">
      <c r="B198" s="33" t="s">
        <v>227</v>
      </c>
      <c r="C198" s="35" t="s">
        <v>603</v>
      </c>
      <c r="D198" s="35"/>
      <c r="E198" s="45">
        <f>IF(料金表!C162&lt;&gt;0,料金表!C162,"")</f>
        <v>66400</v>
      </c>
      <c r="F198" s="33" t="s">
        <v>229</v>
      </c>
      <c r="G198" s="33" t="s">
        <v>604</v>
      </c>
      <c r="K198" s="78"/>
    </row>
    <row r="199" spans="2:11">
      <c r="B199" s="33" t="s">
        <v>227</v>
      </c>
      <c r="C199" s="35" t="s">
        <v>605</v>
      </c>
      <c r="D199" s="35"/>
      <c r="E199" s="45">
        <f>IF(料金表!C163&lt;&gt;0,料金表!C163,"")</f>
        <v>62000</v>
      </c>
      <c r="F199" s="33" t="s">
        <v>229</v>
      </c>
      <c r="G199" s="33" t="s">
        <v>606</v>
      </c>
      <c r="K199" s="78"/>
    </row>
    <row r="200" spans="2:11">
      <c r="B200" s="33" t="s">
        <v>227</v>
      </c>
      <c r="C200" s="35" t="s">
        <v>607</v>
      </c>
      <c r="D200" s="35"/>
      <c r="E200" s="45">
        <f>IF(料金表!C164&lt;&gt;0,料金表!C164,"")</f>
        <v>65000</v>
      </c>
      <c r="F200" s="33" t="s">
        <v>229</v>
      </c>
      <c r="G200" s="33" t="s">
        <v>608</v>
      </c>
      <c r="K200" s="78"/>
    </row>
    <row r="201" spans="2:11">
      <c r="B201" s="33" t="s">
        <v>227</v>
      </c>
      <c r="C201" s="35" t="s">
        <v>609</v>
      </c>
      <c r="D201" s="35"/>
      <c r="E201" s="45">
        <f>IF(料金表!C165&lt;&gt;0,料金表!C165,"")</f>
        <v>66000</v>
      </c>
      <c r="F201" s="33" t="s">
        <v>229</v>
      </c>
      <c r="G201" s="33" t="s">
        <v>610</v>
      </c>
      <c r="K201" s="78"/>
    </row>
    <row r="202" spans="2:11">
      <c r="B202" s="33" t="s">
        <v>227</v>
      </c>
      <c r="C202" s="35" t="s">
        <v>611</v>
      </c>
      <c r="D202" s="35"/>
      <c r="E202" s="45">
        <f>IF(料金表!C166&lt;&gt;0,料金表!C166,"")</f>
        <v>69000</v>
      </c>
      <c r="F202" s="33" t="s">
        <v>229</v>
      </c>
      <c r="G202" s="33" t="s">
        <v>612</v>
      </c>
      <c r="K202" s="78"/>
    </row>
    <row r="203" spans="2:11">
      <c r="B203" s="33" t="s">
        <v>227</v>
      </c>
      <c r="C203" s="35" t="s">
        <v>613</v>
      </c>
      <c r="D203" s="35"/>
      <c r="E203" s="45">
        <f>IF(料金表!C167&lt;&gt;0,料金表!C167,"")</f>
        <v>61100</v>
      </c>
      <c r="F203" s="33" t="s">
        <v>229</v>
      </c>
      <c r="G203" s="33" t="s">
        <v>614</v>
      </c>
      <c r="K203" s="78"/>
    </row>
    <row r="204" spans="2:11">
      <c r="B204" s="33" t="s">
        <v>227</v>
      </c>
      <c r="C204" s="35" t="s">
        <v>615</v>
      </c>
      <c r="D204" s="35"/>
      <c r="E204" s="45">
        <f>IF(料金表!C168&lt;&gt;0,料金表!C168,"")</f>
        <v>64100</v>
      </c>
      <c r="F204" s="33" t="s">
        <v>229</v>
      </c>
      <c r="G204" s="33" t="s">
        <v>616</v>
      </c>
      <c r="K204" s="78"/>
    </row>
    <row r="205" spans="2:11">
      <c r="B205" s="33" t="s">
        <v>227</v>
      </c>
      <c r="C205" s="35" t="s">
        <v>617</v>
      </c>
      <c r="D205" s="35"/>
      <c r="E205" s="45">
        <f>IF(料金表!C169&lt;&gt;0,料金表!C169,"")</f>
        <v>65100</v>
      </c>
      <c r="F205" s="33" t="s">
        <v>229</v>
      </c>
      <c r="G205" s="33" t="s">
        <v>618</v>
      </c>
      <c r="K205" s="78"/>
    </row>
    <row r="206" spans="2:11">
      <c r="B206" s="33" t="s">
        <v>227</v>
      </c>
      <c r="C206" s="35" t="s">
        <v>619</v>
      </c>
      <c r="D206" s="35"/>
      <c r="E206" s="45">
        <f>IF(料金表!C170&lt;&gt;0,料金表!C170,"")</f>
        <v>68100</v>
      </c>
      <c r="F206" s="33" t="s">
        <v>229</v>
      </c>
      <c r="G206" s="33" t="s">
        <v>620</v>
      </c>
      <c r="K206" s="78"/>
    </row>
    <row r="207" spans="2:11">
      <c r="B207" s="33" t="s">
        <v>227</v>
      </c>
      <c r="C207" s="35" t="s">
        <v>621</v>
      </c>
      <c r="D207" s="35"/>
      <c r="E207" s="45">
        <f>IF(料金表!C171&lt;&gt;0,料金表!C171,"")</f>
        <v>68700</v>
      </c>
      <c r="F207" s="33" t="s">
        <v>229</v>
      </c>
      <c r="G207" s="33" t="s">
        <v>622</v>
      </c>
      <c r="K207" s="78"/>
    </row>
    <row r="208" spans="2:11">
      <c r="B208" s="33" t="s">
        <v>227</v>
      </c>
      <c r="C208" s="35" t="s">
        <v>623</v>
      </c>
      <c r="D208" s="35"/>
      <c r="E208" s="45">
        <f>IF(料金表!C172&lt;&gt;0,料金表!C172,"")</f>
        <v>71700</v>
      </c>
      <c r="F208" s="33" t="s">
        <v>229</v>
      </c>
      <c r="G208" s="33" t="s">
        <v>624</v>
      </c>
      <c r="K208" s="78"/>
    </row>
    <row r="209" spans="2:11">
      <c r="B209" s="33" t="s">
        <v>227</v>
      </c>
      <c r="C209" s="35" t="s">
        <v>625</v>
      </c>
      <c r="D209" s="35"/>
      <c r="E209" s="45">
        <f>IF(料金表!C173&lt;&gt;0,料金表!C173,"")</f>
        <v>72700</v>
      </c>
      <c r="F209" s="33" t="s">
        <v>229</v>
      </c>
      <c r="G209" s="33" t="s">
        <v>626</v>
      </c>
      <c r="K209" s="78"/>
    </row>
    <row r="210" spans="2:11">
      <c r="B210" s="33" t="s">
        <v>227</v>
      </c>
      <c r="C210" s="35" t="s">
        <v>627</v>
      </c>
      <c r="D210" s="35"/>
      <c r="E210" s="45">
        <f>IF(料金表!C174&lt;&gt;0,料金表!C174,"")</f>
        <v>75700</v>
      </c>
      <c r="F210" s="33" t="s">
        <v>229</v>
      </c>
      <c r="G210" s="33" t="s">
        <v>628</v>
      </c>
      <c r="K210" s="78"/>
    </row>
    <row r="211" spans="2:11">
      <c r="B211" s="33" t="s">
        <v>227</v>
      </c>
      <c r="C211" s="35" t="s">
        <v>629</v>
      </c>
      <c r="D211" s="35"/>
      <c r="E211" s="45">
        <f>IF(料金表!C175&lt;&gt;0,料金表!C175,"")</f>
        <v>63700</v>
      </c>
      <c r="F211" s="33" t="s">
        <v>229</v>
      </c>
      <c r="G211" s="33" t="s">
        <v>630</v>
      </c>
      <c r="K211" s="78"/>
    </row>
    <row r="212" spans="2:11">
      <c r="B212" s="33" t="s">
        <v>227</v>
      </c>
      <c r="C212" s="35" t="s">
        <v>631</v>
      </c>
      <c r="D212" s="35"/>
      <c r="E212" s="45">
        <f>IF(料金表!C176&lt;&gt;0,料金表!C176,"")</f>
        <v>66700</v>
      </c>
      <c r="F212" s="33" t="s">
        <v>229</v>
      </c>
      <c r="G212" s="33" t="s">
        <v>632</v>
      </c>
      <c r="K212" s="78"/>
    </row>
    <row r="213" spans="2:11">
      <c r="B213" s="33" t="s">
        <v>227</v>
      </c>
      <c r="C213" s="35" t="s">
        <v>633</v>
      </c>
      <c r="D213" s="35"/>
      <c r="E213" s="45">
        <f>IF(料金表!C177&lt;&gt;0,料金表!C177,"")</f>
        <v>67700</v>
      </c>
      <c r="F213" s="33" t="s">
        <v>229</v>
      </c>
      <c r="G213" s="33" t="s">
        <v>634</v>
      </c>
      <c r="K213" s="78"/>
    </row>
    <row r="214" spans="2:11">
      <c r="B214" s="33" t="s">
        <v>227</v>
      </c>
      <c r="C214" s="35" t="s">
        <v>635</v>
      </c>
      <c r="D214" s="35"/>
      <c r="E214" s="45">
        <f>IF(料金表!C178&lt;&gt;0,料金表!C178,"")</f>
        <v>70700</v>
      </c>
      <c r="F214" s="33" t="s">
        <v>229</v>
      </c>
      <c r="G214" s="33" t="s">
        <v>636</v>
      </c>
      <c r="K214" s="78"/>
    </row>
    <row r="215" spans="2:11">
      <c r="B215" s="33" t="s">
        <v>227</v>
      </c>
      <c r="C215" s="35" t="s">
        <v>637</v>
      </c>
      <c r="D215" s="35"/>
      <c r="E215" s="45">
        <f>IF(料金表!C179&lt;&gt;0,料金表!C179,"")</f>
        <v>66300</v>
      </c>
      <c r="F215" s="33" t="s">
        <v>229</v>
      </c>
      <c r="G215" s="33" t="s">
        <v>638</v>
      </c>
      <c r="K215" s="78"/>
    </row>
    <row r="216" spans="2:11">
      <c r="B216" s="33" t="s">
        <v>227</v>
      </c>
      <c r="C216" s="35" t="s">
        <v>639</v>
      </c>
      <c r="D216" s="35"/>
      <c r="E216" s="45">
        <f>IF(料金表!C180&lt;&gt;0,料金表!C180,"")</f>
        <v>69300</v>
      </c>
      <c r="F216" s="33" t="s">
        <v>229</v>
      </c>
      <c r="G216" s="33" t="s">
        <v>640</v>
      </c>
      <c r="K216" s="78"/>
    </row>
    <row r="217" spans="2:11">
      <c r="B217" s="33" t="s">
        <v>227</v>
      </c>
      <c r="C217" s="35" t="s">
        <v>641</v>
      </c>
      <c r="D217" s="35"/>
      <c r="E217" s="45">
        <f>IF(料金表!C181&lt;&gt;0,料金表!C181,"")</f>
        <v>70300</v>
      </c>
      <c r="F217" s="33" t="s">
        <v>229</v>
      </c>
      <c r="G217" s="33" t="s">
        <v>642</v>
      </c>
      <c r="K217" s="78"/>
    </row>
    <row r="218" spans="2:11">
      <c r="B218" s="33" t="s">
        <v>227</v>
      </c>
      <c r="C218" s="35" t="s">
        <v>643</v>
      </c>
      <c r="D218" s="35"/>
      <c r="E218" s="45">
        <f>IF(料金表!C182&lt;&gt;0,料金表!C182,"")</f>
        <v>73300</v>
      </c>
      <c r="F218" s="33" t="s">
        <v>229</v>
      </c>
      <c r="G218" s="33" t="s">
        <v>644</v>
      </c>
      <c r="K218" s="78"/>
    </row>
    <row r="219" spans="2:11">
      <c r="B219" s="33" t="s">
        <v>227</v>
      </c>
      <c r="C219" s="35" t="s">
        <v>645</v>
      </c>
      <c r="D219" s="35"/>
      <c r="E219" s="45">
        <f>IF(料金表!C119&lt;&gt;0,料金表!C119,"")</f>
        <v>62700</v>
      </c>
      <c r="F219" s="33" t="s">
        <v>229</v>
      </c>
      <c r="G219" s="33" t="s">
        <v>646</v>
      </c>
      <c r="K219" s="78"/>
    </row>
    <row r="220" spans="2:11">
      <c r="B220" s="33" t="s">
        <v>227</v>
      </c>
      <c r="C220" s="35" t="s">
        <v>647</v>
      </c>
      <c r="D220" s="35"/>
      <c r="E220" s="45">
        <f>IF(料金表!C120&lt;&gt;0,料金表!C120,"")</f>
        <v>69700</v>
      </c>
      <c r="F220" s="33" t="s">
        <v>229</v>
      </c>
      <c r="G220" s="33" t="s">
        <v>648</v>
      </c>
      <c r="K220" s="78"/>
    </row>
    <row r="221" spans="2:11">
      <c r="B221" s="33" t="s">
        <v>227</v>
      </c>
      <c r="C221" s="35" t="s">
        <v>649</v>
      </c>
      <c r="D221" s="35"/>
      <c r="E221" s="45">
        <f>IF(料金表!C121&lt;&gt;0,料金表!C121,"")</f>
        <v>64700</v>
      </c>
      <c r="F221" s="33" t="s">
        <v>229</v>
      </c>
      <c r="G221" s="33" t="s">
        <v>650</v>
      </c>
      <c r="K221" s="78"/>
    </row>
    <row r="222" spans="2:11">
      <c r="B222" s="33" t="s">
        <v>227</v>
      </c>
      <c r="C222" s="35" t="s">
        <v>651</v>
      </c>
      <c r="D222" s="35"/>
      <c r="E222" s="45">
        <f>IF(料金表!C122&lt;&gt;0,料金表!C122,"")</f>
        <v>71700</v>
      </c>
      <c r="F222" s="33" t="s">
        <v>229</v>
      </c>
      <c r="G222" s="33" t="s">
        <v>652</v>
      </c>
      <c r="K222" s="78"/>
    </row>
    <row r="223" spans="2:11">
      <c r="B223" s="33" t="s">
        <v>227</v>
      </c>
      <c r="C223" s="35" t="s">
        <v>653</v>
      </c>
      <c r="D223" s="35"/>
      <c r="E223" s="45">
        <f>IF(料金表!C123&lt;&gt;0,料金表!C123,"")</f>
        <v>70200</v>
      </c>
      <c r="F223" s="33" t="s">
        <v>229</v>
      </c>
      <c r="G223" s="33" t="s">
        <v>654</v>
      </c>
      <c r="K223" s="78"/>
    </row>
    <row r="224" spans="2:11">
      <c r="B224" s="33" t="s">
        <v>227</v>
      </c>
      <c r="C224" s="35" t="s">
        <v>655</v>
      </c>
      <c r="D224" s="35"/>
      <c r="E224" s="45">
        <f>IF(料金表!C124&lt;&gt;0,料金表!C124,"")</f>
        <v>77200</v>
      </c>
      <c r="F224" s="33" t="s">
        <v>229</v>
      </c>
      <c r="G224" s="33" t="s">
        <v>656</v>
      </c>
      <c r="K224" s="78"/>
    </row>
    <row r="225" spans="2:11">
      <c r="B225" s="33" t="s">
        <v>227</v>
      </c>
      <c r="C225" s="35" t="s">
        <v>657</v>
      </c>
      <c r="D225" s="35"/>
      <c r="E225" s="45">
        <f>IF(料金表!C125&lt;&gt;0,料金表!C125,"")</f>
        <v>72200</v>
      </c>
      <c r="F225" s="33" t="s">
        <v>229</v>
      </c>
      <c r="G225" s="33" t="s">
        <v>658</v>
      </c>
      <c r="K225" s="78"/>
    </row>
    <row r="226" spans="2:11">
      <c r="B226" s="33" t="s">
        <v>227</v>
      </c>
      <c r="C226" s="35" t="s">
        <v>659</v>
      </c>
      <c r="D226" s="35"/>
      <c r="E226" s="45">
        <f>IF(料金表!C126&lt;&gt;0,料金表!C126,"")</f>
        <v>79200</v>
      </c>
      <c r="F226" s="33" t="s">
        <v>229</v>
      </c>
      <c r="G226" s="33" t="s">
        <v>660</v>
      </c>
      <c r="K226" s="78"/>
    </row>
    <row r="227" spans="2:11">
      <c r="B227" s="33" t="s">
        <v>227</v>
      </c>
      <c r="C227" s="35" t="s">
        <v>661</v>
      </c>
      <c r="D227" s="35"/>
      <c r="E227" s="45">
        <f>IF(料金表!C115&lt;&gt;0,料金表!C115,"")</f>
        <v>59800</v>
      </c>
      <c r="F227" s="33" t="s">
        <v>229</v>
      </c>
      <c r="G227" s="33" t="s">
        <v>662</v>
      </c>
      <c r="K227" s="78"/>
    </row>
    <row r="228" spans="2:11">
      <c r="B228" s="33" t="s">
        <v>227</v>
      </c>
      <c r="C228" s="35" t="s">
        <v>663</v>
      </c>
      <c r="D228" s="35"/>
      <c r="E228" s="45">
        <f>IF(料金表!C116&lt;&gt;0,料金表!C116,"")</f>
        <v>66800</v>
      </c>
      <c r="F228" s="33" t="s">
        <v>229</v>
      </c>
      <c r="G228" s="33" t="s">
        <v>664</v>
      </c>
      <c r="K228" s="78"/>
    </row>
    <row r="229" spans="2:11">
      <c r="B229" s="33" t="s">
        <v>227</v>
      </c>
      <c r="C229" s="35" t="s">
        <v>665</v>
      </c>
      <c r="D229" s="35"/>
      <c r="E229" s="45">
        <f>IF(料金表!C117&lt;&gt;0,料金表!C117,"")</f>
        <v>61800</v>
      </c>
      <c r="F229" s="33" t="s">
        <v>229</v>
      </c>
      <c r="G229" s="33" t="s">
        <v>666</v>
      </c>
      <c r="K229" s="78"/>
    </row>
    <row r="230" spans="2:11">
      <c r="B230" s="33" t="s">
        <v>227</v>
      </c>
      <c r="C230" s="35" t="s">
        <v>667</v>
      </c>
      <c r="D230" s="35"/>
      <c r="E230" s="45">
        <f>IF(料金表!C118&lt;&gt;0,料金表!C118,"")</f>
        <v>68800</v>
      </c>
      <c r="F230" s="33" t="s">
        <v>229</v>
      </c>
      <c r="G230" s="33" t="s">
        <v>668</v>
      </c>
      <c r="K230" s="78"/>
    </row>
    <row r="231" spans="2:11">
      <c r="B231" s="33" t="s">
        <v>227</v>
      </c>
      <c r="C231" s="35" t="s">
        <v>669</v>
      </c>
      <c r="D231" s="35"/>
      <c r="E231" s="45">
        <f>IF(料金表!C248&lt;&gt;0,料金表!C248,"")</f>
        <v>115000</v>
      </c>
      <c r="F231" s="33" t="s">
        <v>229</v>
      </c>
      <c r="G231" s="33" t="s">
        <v>670</v>
      </c>
      <c r="K231" s="78"/>
    </row>
    <row r="232" spans="2:11">
      <c r="B232" s="33" t="s">
        <v>227</v>
      </c>
      <c r="C232" s="35" t="s">
        <v>671</v>
      </c>
      <c r="D232" s="35"/>
      <c r="E232" s="45">
        <f>IF(料金表!C249&lt;&gt;0,料金表!C249,"")</f>
        <v>120000</v>
      </c>
      <c r="F232" s="33" t="s">
        <v>229</v>
      </c>
      <c r="G232" s="33" t="s">
        <v>672</v>
      </c>
      <c r="K232" s="78"/>
    </row>
    <row r="233" spans="2:11">
      <c r="B233" s="33" t="s">
        <v>227</v>
      </c>
      <c r="C233" s="35" t="s">
        <v>673</v>
      </c>
      <c r="D233" s="35"/>
      <c r="E233" s="45">
        <f>IF(料金表!C250&lt;&gt;0,料金表!C250,"")</f>
        <v>125000</v>
      </c>
      <c r="F233" s="33" t="s">
        <v>229</v>
      </c>
      <c r="G233" s="33" t="s">
        <v>674</v>
      </c>
      <c r="K233" s="78"/>
    </row>
    <row r="234" spans="2:11">
      <c r="B234" s="33" t="s">
        <v>227</v>
      </c>
      <c r="C234" s="35" t="s">
        <v>675</v>
      </c>
      <c r="D234" s="35"/>
      <c r="E234" s="45">
        <f>IF(料金表!C251&lt;&gt;0,料金表!C251,"")</f>
        <v>130000</v>
      </c>
      <c r="F234" s="33" t="s">
        <v>229</v>
      </c>
      <c r="G234" s="33" t="s">
        <v>676</v>
      </c>
      <c r="K234" s="78"/>
    </row>
    <row r="235" spans="2:11">
      <c r="B235" s="33" t="s">
        <v>227</v>
      </c>
      <c r="C235" s="35" t="s">
        <v>677</v>
      </c>
      <c r="D235" s="35"/>
      <c r="E235" s="45">
        <f>IF(料金表!C252&lt;&gt;0,料金表!C252,"")</f>
        <v>100000</v>
      </c>
      <c r="F235" s="33" t="s">
        <v>229</v>
      </c>
      <c r="G235" s="33" t="s">
        <v>678</v>
      </c>
      <c r="K235" s="78"/>
    </row>
    <row r="236" spans="2:11">
      <c r="B236" s="33" t="s">
        <v>227</v>
      </c>
      <c r="C236" s="35" t="s">
        <v>679</v>
      </c>
      <c r="D236" s="35"/>
      <c r="E236" s="45">
        <f>IF(料金表!C253&lt;&gt;0,料金表!C253,"")</f>
        <v>105000</v>
      </c>
      <c r="F236" s="33" t="s">
        <v>229</v>
      </c>
      <c r="G236" s="33" t="s">
        <v>680</v>
      </c>
      <c r="K236" s="78"/>
    </row>
    <row r="237" spans="2:11">
      <c r="B237" s="33" t="s">
        <v>227</v>
      </c>
      <c r="C237" s="35" t="s">
        <v>681</v>
      </c>
      <c r="D237" s="35"/>
      <c r="E237" s="45">
        <f>IF(料金表!C254&lt;&gt;0,料金表!C254,"")</f>
        <v>110000</v>
      </c>
      <c r="F237" s="33" t="s">
        <v>229</v>
      </c>
      <c r="G237" s="33" t="s">
        <v>682</v>
      </c>
      <c r="K237" s="78"/>
    </row>
    <row r="238" spans="2:11">
      <c r="B238" s="33" t="s">
        <v>227</v>
      </c>
      <c r="C238" s="35" t="s">
        <v>683</v>
      </c>
      <c r="D238" s="35"/>
      <c r="E238" s="45">
        <f>IF(料金表!C255&lt;&gt;0,料金表!C255,"")</f>
        <v>115000</v>
      </c>
      <c r="F238" s="33" t="s">
        <v>229</v>
      </c>
      <c r="G238" s="33" t="s">
        <v>684</v>
      </c>
      <c r="K238" s="78"/>
    </row>
    <row r="239" spans="2:11" s="36" customFormat="1">
      <c r="B239" s="36" t="s">
        <v>685</v>
      </c>
      <c r="E239" s="45">
        <f>IF(料金表!B9&lt;&gt;"",料金表!B9,"")</f>
        <v>1980</v>
      </c>
      <c r="F239" s="33" t="s">
        <v>686</v>
      </c>
      <c r="H239" s="36" t="s">
        <v>687</v>
      </c>
      <c r="K239" s="78"/>
    </row>
    <row r="240" spans="2:11">
      <c r="B240" s="33" t="s">
        <v>688</v>
      </c>
      <c r="E240" s="45">
        <f>IF(料金表!B10&lt;&gt;"",料金表!B10,"")</f>
        <v>394</v>
      </c>
      <c r="F240" s="33" t="s">
        <v>689</v>
      </c>
      <c r="K240" s="78"/>
    </row>
    <row r="241" spans="2:11">
      <c r="B241" s="33" t="s">
        <v>690</v>
      </c>
      <c r="E241" s="45">
        <f>IF(料金表!B11&lt;&gt;"",料金表!B11,"")</f>
        <v>990</v>
      </c>
      <c r="F241" s="33" t="s">
        <v>691</v>
      </c>
      <c r="K241" s="78"/>
    </row>
    <row r="242" spans="2:11">
      <c r="B242" s="33" t="s">
        <v>692</v>
      </c>
      <c r="E242" s="45">
        <f>IF(料金表!B56&lt;&gt;"",料金表!B56,"")</f>
        <v>20</v>
      </c>
      <c r="F242" s="33" t="s">
        <v>693</v>
      </c>
      <c r="K242" s="78"/>
    </row>
    <row r="243" spans="2:11">
      <c r="B243" s="33" t="s">
        <v>694</v>
      </c>
      <c r="E243" s="45">
        <f>IF(料金表!B57&lt;&gt;"",料金表!B57,"")</f>
        <v>60</v>
      </c>
      <c r="F243" s="33" t="s">
        <v>695</v>
      </c>
      <c r="K243" s="78"/>
    </row>
    <row r="244" spans="2:11">
      <c r="B244" s="33" t="s">
        <v>696</v>
      </c>
      <c r="E244" s="45">
        <f>IF(料金表!B58&lt;&gt;"",料金表!B58,"")</f>
        <v>90</v>
      </c>
      <c r="F244" s="33" t="s">
        <v>697</v>
      </c>
      <c r="K244" s="78"/>
    </row>
    <row r="245" spans="2:11">
      <c r="B245" s="33" t="s">
        <v>698</v>
      </c>
      <c r="E245" s="45">
        <f>IF(料金表!B59&lt;&gt;"",料金表!B59,"")</f>
        <v>180</v>
      </c>
      <c r="F245" s="33" t="s">
        <v>699</v>
      </c>
      <c r="K245" s="78"/>
    </row>
    <row r="246" spans="2:11">
      <c r="B246" s="33" t="s">
        <v>700</v>
      </c>
      <c r="E246" s="45">
        <f>IF(料金表!B60&lt;&gt;"",料金表!B60,"")</f>
        <v>100</v>
      </c>
      <c r="F246" s="33" t="s">
        <v>701</v>
      </c>
      <c r="K246" s="78"/>
    </row>
    <row r="247" spans="2:11">
      <c r="B247" s="33" t="s">
        <v>702</v>
      </c>
      <c r="E247" s="45">
        <f>IF(料金表!B61&lt;&gt;"",料金表!B61,"")</f>
        <v>300</v>
      </c>
      <c r="F247" s="33" t="s">
        <v>703</v>
      </c>
      <c r="K247" s="78"/>
    </row>
    <row r="248" spans="2:11">
      <c r="B248" s="33" t="s">
        <v>704</v>
      </c>
      <c r="E248" s="45">
        <f>IF(料金表!B62&lt;&gt;"",料金表!B62,"")</f>
        <v>500</v>
      </c>
      <c r="F248" s="33" t="s">
        <v>705</v>
      </c>
      <c r="K248" s="78"/>
    </row>
    <row r="249" spans="2:11">
      <c r="B249" s="33" t="s">
        <v>706</v>
      </c>
      <c r="E249" s="45">
        <f>IF(料金表!B63&lt;&gt;"",料金表!B63,"")</f>
        <v>1000</v>
      </c>
      <c r="F249" s="33" t="s">
        <v>707</v>
      </c>
      <c r="K249" s="78"/>
    </row>
    <row r="250" spans="2:11" s="36" customFormat="1">
      <c r="B250" s="36" t="s">
        <v>708</v>
      </c>
      <c r="E250" s="44">
        <v>0</v>
      </c>
      <c r="F250" s="33" t="s">
        <v>709</v>
      </c>
      <c r="H250" s="36" t="s">
        <v>710</v>
      </c>
      <c r="K250" s="78"/>
    </row>
    <row r="251" spans="2:11">
      <c r="B251" s="33" t="s">
        <v>711</v>
      </c>
      <c r="E251" s="45">
        <f>IF(料金表!B27&lt;&gt;"",料金表!B27,"")</f>
        <v>700</v>
      </c>
      <c r="F251" s="33" t="s">
        <v>712</v>
      </c>
      <c r="K251" s="78"/>
    </row>
    <row r="252" spans="2:11">
      <c r="B252" s="33" t="s">
        <v>713</v>
      </c>
      <c r="E252" s="45">
        <f>IF(料金表!B32&lt;&gt;"",料金表!B32,"")</f>
        <v>720</v>
      </c>
      <c r="F252" s="33" t="s">
        <v>714</v>
      </c>
      <c r="K252" s="78"/>
    </row>
    <row r="253" spans="2:11">
      <c r="B253" s="33" t="s">
        <v>715</v>
      </c>
      <c r="E253" s="45">
        <f>IF(料金表!B33&lt;&gt;"",料金表!B33,"")</f>
        <v>1980</v>
      </c>
      <c r="F253" s="33" t="s">
        <v>716</v>
      </c>
      <c r="K253" s="78"/>
    </row>
    <row r="254" spans="2:11">
      <c r="B254" s="33" t="s">
        <v>717</v>
      </c>
      <c r="E254" s="45">
        <f>IF(料金表!B34&lt;&gt;"",料金表!B34,"")</f>
        <v>2980</v>
      </c>
      <c r="F254" s="33" t="s">
        <v>718</v>
      </c>
      <c r="K254" s="78"/>
    </row>
    <row r="255" spans="2:11">
      <c r="B255" s="33" t="s">
        <v>719</v>
      </c>
      <c r="E255" s="45">
        <f>IF(料金表!B35&lt;&gt;"",料金表!B35,"")</f>
        <v>5480</v>
      </c>
      <c r="F255" s="33" t="s">
        <v>720</v>
      </c>
      <c r="K255" s="78"/>
    </row>
    <row r="256" spans="2:11">
      <c r="B256" s="33" t="s">
        <v>721</v>
      </c>
      <c r="E256" s="45">
        <f>IF(料金表!B39&lt;&gt;"",料金表!B39,"")</f>
        <v>420</v>
      </c>
      <c r="F256" s="33" t="s">
        <v>722</v>
      </c>
      <c r="K256" s="78"/>
    </row>
    <row r="257" spans="2:11">
      <c r="B257" s="33" t="s">
        <v>723</v>
      </c>
      <c r="E257" s="45">
        <f>IF(料金表!B40&lt;&gt;"",料金表!B40,"")</f>
        <v>680</v>
      </c>
      <c r="F257" s="33" t="s">
        <v>724</v>
      </c>
      <c r="K257" s="78"/>
    </row>
    <row r="258" spans="2:11">
      <c r="B258" s="33" t="s">
        <v>725</v>
      </c>
      <c r="E258" s="45">
        <f>IF(料金表!B41&lt;&gt;"",料金表!B41,"")</f>
        <v>920</v>
      </c>
      <c r="F258" s="33" t="s">
        <v>726</v>
      </c>
      <c r="K258" s="78"/>
    </row>
    <row r="259" spans="2:11">
      <c r="B259" s="33" t="s">
        <v>727</v>
      </c>
      <c r="E259" s="45">
        <f>IF(料金表!B42&lt;&gt;"",料金表!B42,"")</f>
        <v>1480</v>
      </c>
      <c r="F259" s="33" t="s">
        <v>728</v>
      </c>
      <c r="K259" s="78"/>
    </row>
    <row r="260" spans="2:11">
      <c r="B260" s="33" t="s">
        <v>729</v>
      </c>
      <c r="E260" s="45">
        <f>IF(料金表!B28&lt;&gt;"",料金表!B28,"")</f>
        <v>280</v>
      </c>
      <c r="F260" s="33" t="s">
        <v>730</v>
      </c>
      <c r="K260" s="78"/>
    </row>
    <row r="261" spans="2:11">
      <c r="B261" s="33" t="s">
        <v>731</v>
      </c>
      <c r="E261" s="44">
        <v>0</v>
      </c>
      <c r="F261" s="33" t="s">
        <v>732</v>
      </c>
      <c r="K261" s="78"/>
    </row>
    <row r="262" spans="2:11" s="36" customFormat="1">
      <c r="B262" s="36" t="s">
        <v>733</v>
      </c>
      <c r="E262" s="46">
        <f>IF(料金表!B52&lt;&gt;"",料金表!B52,"")</f>
        <v>100</v>
      </c>
      <c r="F262" s="33" t="s">
        <v>734</v>
      </c>
      <c r="H262" s="36" t="s">
        <v>735</v>
      </c>
      <c r="K262" s="78"/>
    </row>
    <row r="263" spans="2:11">
      <c r="B263" s="33" t="s">
        <v>736</v>
      </c>
      <c r="E263" s="67">
        <v>500</v>
      </c>
      <c r="F263" s="33" t="s">
        <v>737</v>
      </c>
      <c r="H263" s="77" t="s">
        <v>1182</v>
      </c>
      <c r="K263" s="78"/>
    </row>
    <row r="264" spans="2:11" s="36" customFormat="1">
      <c r="B264" s="36" t="s">
        <v>738</v>
      </c>
      <c r="E264" s="44">
        <v>0</v>
      </c>
      <c r="F264" s="33" t="s">
        <v>739</v>
      </c>
      <c r="H264" s="36" t="s">
        <v>740</v>
      </c>
      <c r="K264" s="78"/>
    </row>
    <row r="265" spans="2:11" s="36" customFormat="1">
      <c r="B265" s="36" t="s">
        <v>741</v>
      </c>
      <c r="E265" s="44">
        <v>0</v>
      </c>
      <c r="F265" s="33" t="s">
        <v>742</v>
      </c>
      <c r="H265" s="36" t="s">
        <v>743</v>
      </c>
      <c r="K265" s="78"/>
    </row>
    <row r="266" spans="2:11" s="36" customFormat="1">
      <c r="B266" s="36" t="s">
        <v>744</v>
      </c>
      <c r="E266" s="44">
        <v>0</v>
      </c>
      <c r="F266" s="33" t="s">
        <v>745</v>
      </c>
      <c r="H266" s="36" t="s">
        <v>746</v>
      </c>
      <c r="K266" s="78"/>
    </row>
    <row r="267" spans="2:11">
      <c r="B267" s="33" t="s">
        <v>747</v>
      </c>
      <c r="E267" s="45">
        <f>IF(料金表!B43&lt;&gt;"",料金表!B72,"")</f>
        <v>3000</v>
      </c>
      <c r="F267" s="33" t="s">
        <v>748</v>
      </c>
      <c r="K267" s="78"/>
    </row>
    <row r="268" spans="2:11">
      <c r="B268" s="33" t="s">
        <v>749</v>
      </c>
      <c r="E268" s="45">
        <f>IF(料金表!B43&lt;&gt;"",料金表!B43,"")</f>
        <v>1980</v>
      </c>
      <c r="F268" s="33" t="s">
        <v>750</v>
      </c>
      <c r="K268" s="78"/>
    </row>
    <row r="269" spans="2:11">
      <c r="B269" s="33" t="s">
        <v>751</v>
      </c>
      <c r="E269" s="45">
        <f>IF(料金表!B44&lt;&gt;"",料金表!B44,"")</f>
        <v>2880</v>
      </c>
      <c r="F269" s="33" t="s">
        <v>752</v>
      </c>
      <c r="K269" s="78"/>
    </row>
    <row r="270" spans="2:11">
      <c r="B270" s="33" t="s">
        <v>753</v>
      </c>
      <c r="E270" s="45">
        <f>IF(料金表!B46&lt;&gt;"",料金表!B46,"")</f>
        <v>9980</v>
      </c>
      <c r="F270" s="33" t="s">
        <v>754</v>
      </c>
      <c r="K270" s="78"/>
    </row>
    <row r="271" spans="2:11" s="36" customFormat="1">
      <c r="B271" s="33" t="s">
        <v>755</v>
      </c>
      <c r="E271" s="44">
        <v>0</v>
      </c>
      <c r="F271" s="33" t="s">
        <v>756</v>
      </c>
      <c r="H271" s="36" t="s">
        <v>757</v>
      </c>
      <c r="K271" s="78"/>
    </row>
    <row r="272" spans="2:11">
      <c r="B272" s="33" t="s">
        <v>758</v>
      </c>
      <c r="E272" s="45">
        <f>IF(料金表!B36&lt;&gt;"",料金表!B36,"")</f>
        <v>7980</v>
      </c>
      <c r="F272" s="33" t="s">
        <v>759</v>
      </c>
      <c r="K272" s="78"/>
    </row>
    <row r="273" spans="2:11">
      <c r="B273" s="33" t="s">
        <v>760</v>
      </c>
      <c r="E273" s="45">
        <f>IF(料金表!B37&lt;&gt;"",料金表!B37,"")</f>
        <v>9980</v>
      </c>
      <c r="F273" s="33" t="s">
        <v>761</v>
      </c>
      <c r="K273" s="78"/>
    </row>
    <row r="274" spans="2:11">
      <c r="B274" s="33" t="s">
        <v>762</v>
      </c>
      <c r="E274" s="45">
        <f>IF(料金表!B38&lt;&gt;"",料金表!B38,"")</f>
        <v>12980</v>
      </c>
      <c r="F274" s="33" t="s">
        <v>763</v>
      </c>
      <c r="K274" s="78"/>
    </row>
    <row r="275" spans="2:11">
      <c r="B275" s="33" t="s">
        <v>764</v>
      </c>
      <c r="E275" s="45">
        <f>IF(料金表!B47&lt;&gt;"",料金表!B47,"")</f>
        <v>150</v>
      </c>
      <c r="F275" s="33" t="s">
        <v>765</v>
      </c>
      <c r="K275" s="78"/>
    </row>
    <row r="276" spans="2:11">
      <c r="B276" s="72" t="s">
        <v>766</v>
      </c>
      <c r="E276" s="44">
        <v>0</v>
      </c>
      <c r="F276" s="33" t="s">
        <v>767</v>
      </c>
      <c r="H276" s="33" t="s">
        <v>768</v>
      </c>
      <c r="K276" s="78"/>
    </row>
    <row r="277" spans="2:11">
      <c r="B277" s="72" t="s">
        <v>769</v>
      </c>
      <c r="E277" s="44">
        <v>0</v>
      </c>
      <c r="F277" s="33" t="s">
        <v>770</v>
      </c>
      <c r="H277" s="33" t="s">
        <v>768</v>
      </c>
      <c r="K277" s="78"/>
    </row>
    <row r="278" spans="2:11">
      <c r="B278" s="72" t="s">
        <v>771</v>
      </c>
      <c r="E278" s="44">
        <v>0</v>
      </c>
      <c r="F278" s="33" t="s">
        <v>772</v>
      </c>
      <c r="H278" s="33" t="s">
        <v>768</v>
      </c>
      <c r="K278" s="78"/>
    </row>
    <row r="279" spans="2:11">
      <c r="B279" s="72" t="s">
        <v>773</v>
      </c>
      <c r="E279" s="44">
        <v>0</v>
      </c>
      <c r="F279" s="33" t="s">
        <v>774</v>
      </c>
      <c r="H279" s="33" t="s">
        <v>768</v>
      </c>
      <c r="K279" s="78"/>
    </row>
    <row r="280" spans="2:11">
      <c r="B280" s="72" t="s">
        <v>775</v>
      </c>
      <c r="E280" s="44">
        <v>0</v>
      </c>
      <c r="F280" s="33" t="s">
        <v>776</v>
      </c>
      <c r="H280" s="33" t="s">
        <v>768</v>
      </c>
      <c r="K280" s="78"/>
    </row>
    <row r="281" spans="2:11">
      <c r="B281" s="72" t="s">
        <v>777</v>
      </c>
      <c r="E281" s="44">
        <v>0</v>
      </c>
      <c r="F281" s="33" t="s">
        <v>778</v>
      </c>
      <c r="H281" s="33" t="s">
        <v>768</v>
      </c>
      <c r="K281" s="78"/>
    </row>
    <row r="282" spans="2:11">
      <c r="B282" s="72" t="s">
        <v>779</v>
      </c>
      <c r="E282" s="44">
        <v>0</v>
      </c>
      <c r="F282" s="33" t="s">
        <v>780</v>
      </c>
      <c r="H282" s="33" t="s">
        <v>768</v>
      </c>
      <c r="K282" s="78"/>
    </row>
    <row r="283" spans="2:11">
      <c r="B283" s="33" t="s">
        <v>781</v>
      </c>
      <c r="E283" s="45">
        <f>IF(料金表!B45&lt;&gt;"",料金表!B45,"")</f>
        <v>5920</v>
      </c>
      <c r="F283" s="33" t="s">
        <v>782</v>
      </c>
      <c r="K283" s="78"/>
    </row>
    <row r="284" spans="2:11">
      <c r="B284" s="33" t="s">
        <v>227</v>
      </c>
      <c r="C284" s="33" t="s">
        <v>783</v>
      </c>
      <c r="E284" s="45">
        <f>IF(料金表!C95&lt;&gt;0,料金表!C95,"")</f>
        <v>41400</v>
      </c>
      <c r="F284" s="33" t="s">
        <v>229</v>
      </c>
      <c r="G284" s="33" t="s">
        <v>784</v>
      </c>
      <c r="K284" s="78"/>
    </row>
    <row r="285" spans="2:11">
      <c r="B285" s="33" t="s">
        <v>227</v>
      </c>
      <c r="C285" s="33" t="s">
        <v>785</v>
      </c>
      <c r="E285" s="45">
        <f>IF(料金表!C96&lt;&gt;0,料金表!C96,"")</f>
        <v>48400</v>
      </c>
      <c r="F285" s="33" t="s">
        <v>229</v>
      </c>
      <c r="G285" s="33" t="s">
        <v>786</v>
      </c>
      <c r="K285" s="78"/>
    </row>
    <row r="286" spans="2:11">
      <c r="B286" s="33" t="s">
        <v>227</v>
      </c>
      <c r="C286" s="33" t="s">
        <v>787</v>
      </c>
      <c r="E286" s="45">
        <f>IF(料金表!C97&lt;&gt;0,料金表!C97,"")</f>
        <v>43400</v>
      </c>
      <c r="F286" s="33" t="s">
        <v>229</v>
      </c>
      <c r="G286" s="33" t="s">
        <v>788</v>
      </c>
      <c r="K286" s="78"/>
    </row>
    <row r="287" spans="2:11">
      <c r="B287" s="33" t="s">
        <v>227</v>
      </c>
      <c r="C287" s="33" t="s">
        <v>789</v>
      </c>
      <c r="E287" s="45">
        <f>IF(料金表!C98&lt;&gt;0,料金表!C98,"")</f>
        <v>50400</v>
      </c>
      <c r="F287" s="33" t="s">
        <v>229</v>
      </c>
      <c r="G287" s="33" t="s">
        <v>790</v>
      </c>
      <c r="K287" s="78"/>
    </row>
    <row r="288" spans="2:11">
      <c r="B288" s="33" t="s">
        <v>227</v>
      </c>
      <c r="C288" s="33" t="s">
        <v>791</v>
      </c>
      <c r="E288" s="45">
        <f>IF(料金表!C99&lt;&gt;0,料金表!C99,"")</f>
        <v>48900</v>
      </c>
      <c r="F288" s="33" t="s">
        <v>229</v>
      </c>
      <c r="G288" s="33" t="s">
        <v>792</v>
      </c>
      <c r="K288" s="78"/>
    </row>
    <row r="289" spans="2:11">
      <c r="B289" s="33" t="s">
        <v>227</v>
      </c>
      <c r="C289" s="33" t="s">
        <v>793</v>
      </c>
      <c r="E289" s="45">
        <f>IF(料金表!C100&lt;&gt;0,料金表!C100,"")</f>
        <v>55900</v>
      </c>
      <c r="F289" s="33" t="s">
        <v>229</v>
      </c>
      <c r="G289" s="33" t="s">
        <v>794</v>
      </c>
      <c r="K289" s="78"/>
    </row>
    <row r="290" spans="2:11">
      <c r="B290" s="33" t="s">
        <v>227</v>
      </c>
      <c r="C290" s="33" t="s">
        <v>795</v>
      </c>
      <c r="E290" s="45">
        <f>IF(料金表!C101&lt;&gt;0,料金表!C101,"")</f>
        <v>50900</v>
      </c>
      <c r="F290" s="33" t="s">
        <v>229</v>
      </c>
      <c r="G290" s="33" t="s">
        <v>796</v>
      </c>
      <c r="K290" s="78"/>
    </row>
    <row r="291" spans="2:11">
      <c r="B291" s="33" t="s">
        <v>227</v>
      </c>
      <c r="C291" s="33" t="s">
        <v>797</v>
      </c>
      <c r="E291" s="45">
        <f>IF(料金表!C102&lt;&gt;0,料金表!C102,"")</f>
        <v>57900</v>
      </c>
      <c r="F291" s="33" t="s">
        <v>229</v>
      </c>
      <c r="G291" s="33" t="s">
        <v>798</v>
      </c>
      <c r="K291" s="78"/>
    </row>
    <row r="292" spans="2:11" ht="15">
      <c r="B292" s="71" t="s">
        <v>799</v>
      </c>
      <c r="E292" s="45">
        <f>IF(料金表!B29&lt;&gt;"",料金表!B29,"")</f>
        <v>280</v>
      </c>
      <c r="F292" s="71" t="s">
        <v>800</v>
      </c>
      <c r="K292" s="78"/>
    </row>
    <row r="293" spans="2:11">
      <c r="B293" s="33" t="s">
        <v>801</v>
      </c>
      <c r="E293" s="73" t="str">
        <f>IF('AtMOSInput(ReadOnly)'!B12=5,料金表!B78,"0")</f>
        <v>0</v>
      </c>
      <c r="F293" s="36" t="s">
        <v>802</v>
      </c>
      <c r="K293" s="78"/>
    </row>
    <row r="294" spans="2:11">
      <c r="B294" s="33" t="s">
        <v>803</v>
      </c>
      <c r="E294" s="44">
        <v>0</v>
      </c>
      <c r="F294" s="33" t="s">
        <v>804</v>
      </c>
      <c r="K294" s="78"/>
    </row>
    <row r="295" spans="2:11">
      <c r="B295" s="33" t="s">
        <v>805</v>
      </c>
      <c r="D295" s="33" t="s">
        <v>806</v>
      </c>
      <c r="E295" s="45">
        <f>IF(料金表!C246&lt;&gt;"",料金表!C246,"")</f>
        <v>4500</v>
      </c>
      <c r="F295" s="33" t="s">
        <v>807</v>
      </c>
      <c r="K295" s="78"/>
    </row>
    <row r="296" spans="2:11">
      <c r="B296" s="33" t="s">
        <v>808</v>
      </c>
      <c r="D296" s="33" t="s">
        <v>809</v>
      </c>
      <c r="E296" s="44">
        <v>12500</v>
      </c>
      <c r="F296" s="33" t="s">
        <v>807</v>
      </c>
      <c r="K296" s="78"/>
    </row>
    <row r="297" spans="2:11">
      <c r="B297" s="33" t="s">
        <v>808</v>
      </c>
      <c r="D297" s="33" t="s">
        <v>810</v>
      </c>
      <c r="E297" s="44">
        <v>12500</v>
      </c>
      <c r="F297" s="33" t="s">
        <v>807</v>
      </c>
      <c r="K297" s="78"/>
    </row>
    <row r="298" spans="2:11">
      <c r="B298" s="33" t="s">
        <v>808</v>
      </c>
      <c r="D298" s="33" t="s">
        <v>811</v>
      </c>
      <c r="E298" s="45">
        <f>IF(料金表!C93&lt;&gt;"",料金表!C93,"")</f>
        <v>12500</v>
      </c>
      <c r="F298" s="33" t="s">
        <v>807</v>
      </c>
      <c r="K298" s="78"/>
    </row>
    <row r="299" spans="2:11">
      <c r="B299" s="33" t="s">
        <v>808</v>
      </c>
      <c r="D299" s="33" t="s">
        <v>812</v>
      </c>
      <c r="E299" s="45">
        <f>IF(料金表!C113&lt;&gt;"",料金表!C113,"")</f>
        <v>12500</v>
      </c>
      <c r="F299" s="33" t="s">
        <v>807</v>
      </c>
      <c r="K299" s="78"/>
    </row>
    <row r="300" spans="2:11">
      <c r="B300" s="33" t="s">
        <v>808</v>
      </c>
      <c r="D300" s="33" t="s">
        <v>225</v>
      </c>
      <c r="E300" s="76">
        <v>0</v>
      </c>
      <c r="F300" s="33" t="s">
        <v>807</v>
      </c>
      <c r="K300" s="78"/>
    </row>
    <row r="301" spans="2:11">
      <c r="B301" s="33" t="s">
        <v>808</v>
      </c>
      <c r="D301" s="33" t="s">
        <v>223</v>
      </c>
      <c r="E301" s="76">
        <v>0</v>
      </c>
      <c r="F301" s="33" t="s">
        <v>807</v>
      </c>
      <c r="K301" s="78"/>
    </row>
    <row r="302" spans="2:11">
      <c r="B302" s="33" t="s">
        <v>808</v>
      </c>
      <c r="D302" s="33" t="s">
        <v>221</v>
      </c>
      <c r="E302" s="76">
        <v>0</v>
      </c>
      <c r="F302" s="33" t="s">
        <v>807</v>
      </c>
      <c r="K302" s="78"/>
    </row>
    <row r="303" spans="2:11">
      <c r="B303" s="33" t="s">
        <v>808</v>
      </c>
      <c r="D303" s="33" t="s">
        <v>813</v>
      </c>
      <c r="E303" s="76">
        <v>0</v>
      </c>
      <c r="F303" s="33" t="s">
        <v>807</v>
      </c>
      <c r="K303" s="78"/>
    </row>
    <row r="304" spans="2:11">
      <c r="B304" s="33" t="s">
        <v>808</v>
      </c>
      <c r="D304" s="33" t="s">
        <v>814</v>
      </c>
      <c r="E304" s="76">
        <v>0</v>
      </c>
      <c r="F304" s="33" t="s">
        <v>807</v>
      </c>
      <c r="K304" s="78"/>
    </row>
    <row r="305" spans="2:11">
      <c r="B305" s="33" t="s">
        <v>215</v>
      </c>
      <c r="C305" s="33" t="s">
        <v>978</v>
      </c>
      <c r="E305" s="45">
        <f>IF(料金表!C18&lt;&gt;"",料金表!C18,"")</f>
        <v>45700</v>
      </c>
      <c r="F305" s="33" t="s">
        <v>217</v>
      </c>
      <c r="G305" s="33" t="s">
        <v>979</v>
      </c>
      <c r="K305" s="78"/>
    </row>
    <row r="306" spans="2:11">
      <c r="B306" s="33" t="s">
        <v>808</v>
      </c>
      <c r="D306" s="33" t="s">
        <v>980</v>
      </c>
      <c r="E306" s="45">
        <f>IF(料金表!C21&lt;&gt;"",料金表!C21,"")</f>
        <v>3600</v>
      </c>
      <c r="F306" s="33" t="s">
        <v>807</v>
      </c>
      <c r="K306" s="78"/>
    </row>
    <row r="307" spans="2:11">
      <c r="B307" s="36" t="s">
        <v>215</v>
      </c>
      <c r="C307" s="36" t="s">
        <v>1175</v>
      </c>
      <c r="D307" s="36"/>
      <c r="E307" s="67">
        <f>IF(料金表!C19&lt;&gt;"",料金表!C19,"")</f>
        <v>26700</v>
      </c>
      <c r="F307" s="36" t="s">
        <v>217</v>
      </c>
      <c r="G307" s="36" t="s">
        <v>1177</v>
      </c>
      <c r="H307" s="36"/>
      <c r="K307" s="78"/>
    </row>
    <row r="308" spans="2:11">
      <c r="B308" s="36" t="s">
        <v>808</v>
      </c>
      <c r="C308" s="36"/>
      <c r="D308" s="36" t="s">
        <v>1176</v>
      </c>
      <c r="E308" s="67">
        <f>IF(料金表!C22&lt;&gt;"",料金表!C22,"")</f>
        <v>3600</v>
      </c>
      <c r="F308" s="36" t="s">
        <v>807</v>
      </c>
      <c r="G308" s="36"/>
      <c r="H308" s="36"/>
      <c r="K308" s="78"/>
    </row>
  </sheetData>
  <autoFilter ref="A1:H306" xr:uid="{1A6A0D67-30E2-4E45-B27A-C9A1A2AA7840}"/>
  <phoneticPr fontId="5"/>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0" tint="-0.499984740745262"/>
  </sheetPr>
  <dimension ref="A1:A8"/>
  <sheetViews>
    <sheetView workbookViewId="0">
      <selection activeCell="L16" sqref="L16"/>
    </sheetView>
  </sheetViews>
  <sheetFormatPr defaultRowHeight="13.5"/>
  <sheetData>
    <row r="1" spans="1:1" ht="15.75">
      <c r="A1" s="18" t="s">
        <v>815</v>
      </c>
    </row>
    <row r="2" spans="1:1" ht="15.75">
      <c r="A2" s="18" t="s">
        <v>816</v>
      </c>
    </row>
    <row r="3" spans="1:1" ht="15.75">
      <c r="A3" s="18" t="s">
        <v>817</v>
      </c>
    </row>
    <row r="4" spans="1:1" ht="15.75">
      <c r="A4" s="18" t="s">
        <v>96</v>
      </c>
    </row>
    <row r="5" spans="1:1" ht="15.75">
      <c r="A5" s="18" t="s">
        <v>818</v>
      </c>
    </row>
    <row r="6" spans="1:1" ht="15.75">
      <c r="A6" s="18" t="s">
        <v>819</v>
      </c>
    </row>
    <row r="7" spans="1:1" ht="15.75">
      <c r="A7" s="18" t="s">
        <v>820</v>
      </c>
    </row>
    <row r="8" spans="1:1" ht="15.75">
      <c r="A8" s="18"/>
    </row>
  </sheetData>
  <phoneticPr fontId="5"/>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C3:O89"/>
  <sheetViews>
    <sheetView view="pageBreakPreview" zoomScaleNormal="100" zoomScaleSheetLayoutView="100" workbookViewId="0">
      <selection activeCell="B2" sqref="B2"/>
    </sheetView>
  </sheetViews>
  <sheetFormatPr defaultColWidth="9" defaultRowHeight="14.25"/>
  <cols>
    <col min="1" max="1" width="2.125" style="2" customWidth="1"/>
    <col min="2" max="2" width="2.375" style="2" customWidth="1"/>
    <col min="3" max="16384" width="9" style="2"/>
  </cols>
  <sheetData>
    <row r="3" spans="3:15" ht="21">
      <c r="C3" s="125" t="s">
        <v>821</v>
      </c>
      <c r="D3" s="125"/>
      <c r="E3" s="125"/>
      <c r="F3" s="125"/>
      <c r="G3" s="125"/>
      <c r="H3" s="125"/>
      <c r="I3" s="125"/>
      <c r="J3" s="125"/>
      <c r="K3" s="125"/>
      <c r="L3" s="126"/>
      <c r="M3" s="126"/>
      <c r="N3" s="126"/>
      <c r="O3" s="127"/>
    </row>
    <row r="4" spans="3:15">
      <c r="C4" s="7"/>
      <c r="D4" s="7"/>
      <c r="E4" s="7"/>
      <c r="F4" s="7"/>
      <c r="G4" s="7"/>
      <c r="H4" s="7"/>
      <c r="I4" s="7"/>
      <c r="J4" s="7"/>
      <c r="K4" s="7"/>
    </row>
    <row r="5" spans="3:15">
      <c r="C5" s="7"/>
      <c r="D5" s="7"/>
      <c r="E5" s="7"/>
      <c r="F5" s="7"/>
      <c r="G5" s="7"/>
      <c r="H5" s="7"/>
      <c r="I5" s="7"/>
      <c r="J5" s="7"/>
      <c r="K5" s="7"/>
    </row>
    <row r="6" spans="3:15" ht="13.5" customHeight="1">
      <c r="C6" s="1" t="s">
        <v>822</v>
      </c>
      <c r="E6" s="1"/>
      <c r="F6" s="1"/>
      <c r="G6" s="1"/>
      <c r="H6" s="1"/>
      <c r="I6" s="1"/>
      <c r="J6" s="1"/>
      <c r="K6" s="1"/>
      <c r="L6" s="1"/>
      <c r="M6" s="1"/>
      <c r="N6" s="1"/>
      <c r="O6" s="1"/>
    </row>
    <row r="7" spans="3:15" ht="15.75">
      <c r="C7" s="18" t="s">
        <v>823</v>
      </c>
      <c r="D7" s="1"/>
      <c r="E7" s="1"/>
      <c r="F7" s="1"/>
      <c r="G7" s="1"/>
      <c r="H7" s="1"/>
      <c r="I7" s="1"/>
      <c r="J7" s="1"/>
      <c r="K7" s="1"/>
      <c r="L7" s="1"/>
      <c r="M7" s="1"/>
      <c r="N7" s="1"/>
      <c r="O7" s="1"/>
    </row>
    <row r="8" spans="3:15" s="1" customFormat="1" ht="15.75">
      <c r="C8" s="1" t="s">
        <v>824</v>
      </c>
      <c r="H8" s="19"/>
    </row>
    <row r="10" spans="3:15">
      <c r="C10" s="6" t="s">
        <v>825</v>
      </c>
    </row>
    <row r="11" spans="3:15">
      <c r="C11" s="2" t="s">
        <v>826</v>
      </c>
    </row>
    <row r="12" spans="3:15">
      <c r="C12" s="2" t="s">
        <v>827</v>
      </c>
    </row>
    <row r="14" spans="3:15">
      <c r="C14" s="2" t="s">
        <v>828</v>
      </c>
    </row>
    <row r="15" spans="3:15">
      <c r="C15" s="2" t="s">
        <v>829</v>
      </c>
    </row>
    <row r="16" spans="3:15">
      <c r="C16" s="2" t="s">
        <v>830</v>
      </c>
    </row>
    <row r="18" spans="3:3">
      <c r="C18" s="2" t="s">
        <v>831</v>
      </c>
    </row>
    <row r="19" spans="3:3">
      <c r="C19" s="2" t="s">
        <v>1243</v>
      </c>
    </row>
    <row r="20" spans="3:3" ht="15.75">
      <c r="C20" s="2" t="s">
        <v>1244</v>
      </c>
    </row>
    <row r="21" spans="3:3">
      <c r="C21" s="2" t="s">
        <v>1245</v>
      </c>
    </row>
    <row r="22" spans="3:3">
      <c r="C22" s="2" t="s">
        <v>1246</v>
      </c>
    </row>
    <row r="24" spans="3:3">
      <c r="C24" s="2" t="s">
        <v>832</v>
      </c>
    </row>
    <row r="25" spans="3:3">
      <c r="C25" s="2" t="s">
        <v>833</v>
      </c>
    </row>
    <row r="26" spans="3:3">
      <c r="C26" s="2" t="s">
        <v>834</v>
      </c>
    </row>
    <row r="27" spans="3:3">
      <c r="C27" s="2" t="s">
        <v>1181</v>
      </c>
    </row>
    <row r="28" spans="3:3">
      <c r="C28" s="2" t="s">
        <v>1247</v>
      </c>
    </row>
    <row r="30" spans="3:3">
      <c r="C30" s="6" t="s">
        <v>835</v>
      </c>
    </row>
    <row r="31" spans="3:3">
      <c r="C31" s="2" t="s">
        <v>836</v>
      </c>
    </row>
    <row r="33" spans="3:3">
      <c r="C33" s="6" t="s">
        <v>837</v>
      </c>
    </row>
    <row r="34" spans="3:3">
      <c r="C34" s="2" t="s">
        <v>838</v>
      </c>
    </row>
    <row r="35" spans="3:3">
      <c r="C35" s="2" t="s">
        <v>839</v>
      </c>
    </row>
    <row r="37" spans="3:3">
      <c r="C37" s="6" t="s">
        <v>840</v>
      </c>
    </row>
    <row r="38" spans="3:3">
      <c r="C38" s="2" t="s">
        <v>841</v>
      </c>
    </row>
    <row r="39" spans="3:3">
      <c r="C39" s="2" t="s">
        <v>842</v>
      </c>
    </row>
    <row r="41" spans="3:3" s="6" customFormat="1">
      <c r="C41" s="6" t="s">
        <v>843</v>
      </c>
    </row>
    <row r="42" spans="3:3">
      <c r="C42" s="2" t="s">
        <v>844</v>
      </c>
    </row>
    <row r="43" spans="3:3">
      <c r="C43" s="2" t="s">
        <v>845</v>
      </c>
    </row>
    <row r="44" spans="3:3" ht="15.75">
      <c r="C44" s="2" t="s">
        <v>846</v>
      </c>
    </row>
    <row r="45" spans="3:3">
      <c r="C45" s="2" t="s">
        <v>1039</v>
      </c>
    </row>
    <row r="46" spans="3:3">
      <c r="C46" s="2" t="s">
        <v>847</v>
      </c>
    </row>
    <row r="47" spans="3:3">
      <c r="C47" s="2" t="s">
        <v>848</v>
      </c>
    </row>
    <row r="48" spans="3:3">
      <c r="C48" s="2" t="s">
        <v>849</v>
      </c>
    </row>
    <row r="50" spans="3:3">
      <c r="C50" s="6" t="s">
        <v>850</v>
      </c>
    </row>
    <row r="51" spans="3:3">
      <c r="C51" s="2" t="s">
        <v>851</v>
      </c>
    </row>
    <row r="52" spans="3:3">
      <c r="C52" s="2" t="s">
        <v>852</v>
      </c>
    </row>
    <row r="54" spans="3:3">
      <c r="C54" s="6" t="s">
        <v>853</v>
      </c>
    </row>
    <row r="55" spans="3:3">
      <c r="C55" s="2" t="s">
        <v>854</v>
      </c>
    </row>
    <row r="56" spans="3:3">
      <c r="C56" s="2" t="s">
        <v>855</v>
      </c>
    </row>
    <row r="57" spans="3:3">
      <c r="C57" s="2" t="s">
        <v>856</v>
      </c>
    </row>
    <row r="59" spans="3:3">
      <c r="C59" s="2" t="s">
        <v>857</v>
      </c>
    </row>
    <row r="60" spans="3:3">
      <c r="C60" s="2" t="s">
        <v>858</v>
      </c>
    </row>
    <row r="62" spans="3:3">
      <c r="C62" s="6" t="s">
        <v>859</v>
      </c>
    </row>
    <row r="63" spans="3:3">
      <c r="C63" s="2" t="s">
        <v>860</v>
      </c>
    </row>
    <row r="64" spans="3:3">
      <c r="C64" s="2" t="s">
        <v>861</v>
      </c>
    </row>
    <row r="66" spans="3:6">
      <c r="C66" s="6" t="s">
        <v>862</v>
      </c>
    </row>
    <row r="67" spans="3:6">
      <c r="C67" s="2" t="s">
        <v>863</v>
      </c>
    </row>
    <row r="68" spans="3:6">
      <c r="C68" s="2" t="s">
        <v>864</v>
      </c>
    </row>
    <row r="69" spans="3:6">
      <c r="C69" s="2" t="s">
        <v>865</v>
      </c>
    </row>
    <row r="70" spans="3:6">
      <c r="C70" s="2" t="s">
        <v>866</v>
      </c>
    </row>
    <row r="72" spans="3:6">
      <c r="C72" s="6" t="s">
        <v>867</v>
      </c>
    </row>
    <row r="73" spans="3:6">
      <c r="C73" s="2" t="s">
        <v>868</v>
      </c>
    </row>
    <row r="75" spans="3:6">
      <c r="C75" s="6" t="s">
        <v>869</v>
      </c>
    </row>
    <row r="76" spans="3:6">
      <c r="C76" s="2" t="s">
        <v>1033</v>
      </c>
    </row>
    <row r="77" spans="3:6" ht="15">
      <c r="C77" s="128" t="s">
        <v>1034</v>
      </c>
      <c r="D77" s="128"/>
      <c r="E77" s="128"/>
      <c r="F77" s="42" t="s">
        <v>1035</v>
      </c>
    </row>
    <row r="79" spans="3:6">
      <c r="C79" s="2" t="s">
        <v>1036</v>
      </c>
    </row>
    <row r="80" spans="3:6" ht="15">
      <c r="C80" s="128" t="s">
        <v>1037</v>
      </c>
      <c r="D80" s="128"/>
      <c r="E80" s="128"/>
      <c r="F80" s="42" t="s">
        <v>1038</v>
      </c>
    </row>
    <row r="81" spans="3:15" ht="15.75">
      <c r="C81" s="5"/>
      <c r="E81" s="1"/>
      <c r="F81" s="1"/>
      <c r="G81" s="1"/>
    </row>
    <row r="82" spans="3:15" ht="16.5">
      <c r="C82" s="1" t="s">
        <v>1248</v>
      </c>
      <c r="D82" s="3"/>
      <c r="F82" s="1"/>
      <c r="G82" s="1"/>
    </row>
    <row r="83" spans="3:15" ht="16.5">
      <c r="C83" s="1" t="s">
        <v>870</v>
      </c>
      <c r="D83" s="3"/>
      <c r="F83" s="1"/>
      <c r="G83" s="1"/>
    </row>
    <row r="84" spans="3:15" ht="15.75">
      <c r="C84" s="1"/>
      <c r="D84" s="1"/>
      <c r="E84" s="1"/>
      <c r="F84" s="1"/>
      <c r="G84" s="1"/>
      <c r="O84" s="4" t="s">
        <v>871</v>
      </c>
    </row>
    <row r="85" spans="3:15" ht="16.5">
      <c r="C85" s="1"/>
      <c r="D85" s="3"/>
      <c r="E85" s="1"/>
      <c r="F85" s="1"/>
      <c r="G85" s="1"/>
    </row>
    <row r="86" spans="3:15" ht="15.75">
      <c r="C86" s="1"/>
      <c r="D86" s="1"/>
      <c r="E86" s="1"/>
      <c r="F86" s="1"/>
      <c r="G86" s="1"/>
    </row>
    <row r="87" spans="3:15" ht="15.75">
      <c r="C87" s="1"/>
      <c r="E87" s="1"/>
      <c r="F87" s="1"/>
      <c r="G87" s="1"/>
    </row>
    <row r="88" spans="3:15" ht="15.75">
      <c r="C88" s="1"/>
      <c r="D88" s="1"/>
      <c r="E88" s="1"/>
      <c r="F88" s="1"/>
      <c r="G88" s="1"/>
    </row>
    <row r="89" spans="3:15" ht="15.75">
      <c r="C89" s="1"/>
      <c r="E89" s="1"/>
      <c r="F89" s="1"/>
      <c r="G89" s="1"/>
    </row>
  </sheetData>
  <sheetProtection algorithmName="SHA-512" hashValue="PfDhgU2vYkTciLcAFNK2fh4n9yCcS6bA+jIiVcCI1NQwIU+Rs+XiXZaBNE6bn/sNqTS+po9PKC3TX4uOkb5mWg==" saltValue="ckD+Us2OX9j90ZJtGKwVuQ==" spinCount="100000" sheet="1" objects="1" scenarios="1"/>
  <mergeCells count="3">
    <mergeCell ref="C3:O3"/>
    <mergeCell ref="C77:E77"/>
    <mergeCell ref="C80:E80"/>
  </mergeCells>
  <phoneticPr fontId="5"/>
  <hyperlinks>
    <hyperlink ref="F77" r:id="rId1" xr:uid="{198F6DFA-3456-4D11-B862-1ACF4BE59B63}"/>
    <hyperlink ref="F80" r:id="rId2" xr:uid="{859E7C79-9AC8-431D-9FA6-4F22FD9594F4}"/>
  </hyperlinks>
  <pageMargins left="0.9055118110236221" right="0.51181102362204722" top="0.35433070866141736" bottom="0.35433070866141736" header="0.31496062992125984" footer="0.31496062992125984"/>
  <pageSetup paperSize="9" scale="69" orientation="portrait" r:id="rId3"/>
</worksheet>
</file>

<file path=docMetadata/LabelInfo.xml><?xml version="1.0" encoding="utf-8"?>
<clbl:labelList xmlns:clbl="http://schemas.microsoft.com/office/2020/mipLabelMetadata">
  <clbl:label id="{dbb4fa5d-3ac5-4415-967c-34900a0e1c6f}" enabled="1" method="Privileged" siteId="{a629ef32-67ba-47a6-8eb3-ec43935644fc}" contentBits="0" removed="0"/>
</clbl:labelList>
</file>

<file path=docProps/app.xml><?xml version="1.0" encoding="utf-8"?>
<Properties xmlns="http://schemas.openxmlformats.org/officeDocument/2006/extended-properties" xmlns:vt="http://schemas.openxmlformats.org/officeDocument/2006/docPropsVTypes">
  <DocSecurity>2</DocSecurity>
  <ScaleCrop>false</ScaleCrop>
  <HeadingPairs>
    <vt:vector size="4" baseType="variant">
      <vt:variant>
        <vt:lpstr>ワークシート</vt:lpstr>
      </vt:variant>
      <vt:variant>
        <vt:i4>11</vt:i4>
      </vt:variant>
      <vt:variant>
        <vt:lpstr>名前付き一覧</vt:lpstr>
      </vt:variant>
      <vt:variant>
        <vt:i4>5</vt:i4>
      </vt:variant>
    </vt:vector>
  </HeadingPairs>
  <TitlesOfParts>
    <vt:vector size="16" baseType="lpstr">
      <vt:lpstr>初期設定・企業識別子追加</vt:lpstr>
      <vt:lpstr>記入例_初期設定・企業識別子追加</vt:lpstr>
      <vt:lpstr>AtMOSInput(ReadOnly)</vt:lpstr>
      <vt:lpstr>ご利用までの流れ</vt:lpstr>
      <vt:lpstr>料金表</vt:lpstr>
      <vt:lpstr>チップ型SIM料金表</vt:lpstr>
      <vt:lpstr>AtMOSInputUnitPrice(ReadOnly)</vt:lpstr>
      <vt:lpstr>リスト</vt:lpstr>
      <vt:lpstr>ご提供条件説明</vt:lpstr>
      <vt:lpstr>通信機器売買契約条項</vt:lpstr>
      <vt:lpstr>Validation</vt:lpstr>
      <vt:lpstr>ご提供条件説明!Print_Area</vt:lpstr>
      <vt:lpstr>ご利用までの流れ!Print_Area</vt:lpstr>
      <vt:lpstr>記入例_初期設定・企業識別子追加!Print_Area</vt:lpstr>
      <vt:lpstr>初期設定・企業識別子追加!Print_Area</vt:lpstr>
      <vt:lpstr>通信機器売買契約条項!Print_Area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2025-11-07T02:59:24Z</cp:lastPrinted>
  <dcterms:created xsi:type="dcterms:W3CDTF">2004-10-19T10:14:40Z</dcterms:created>
  <dcterms:modified xsi:type="dcterms:W3CDTF">2025-11-18T11:51:41Z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a8cc02-c791-4ada-96ac-000306c88040_Enabled">
    <vt:lpwstr>true</vt:lpwstr>
  </property>
  <property fmtid="{D5CDD505-2E9C-101B-9397-08002B2CF9AE}" pid="3" name="MSIP_Label_eca8cc02-c791-4ada-96ac-000306c88040_SetDate">
    <vt:lpwstr>2023-12-28T07:10:25Z</vt:lpwstr>
  </property>
  <property fmtid="{D5CDD505-2E9C-101B-9397-08002B2CF9AE}" pid="4" name="MSIP_Label_eca8cc02-c791-4ada-96ac-000306c88040_Method">
    <vt:lpwstr>Privileged</vt:lpwstr>
  </property>
  <property fmtid="{D5CDD505-2E9C-101B-9397-08002B2CF9AE}" pid="5" name="MSIP_Label_eca8cc02-c791-4ada-96ac-000306c88040_Name">
    <vt:lpwstr>機密性0</vt:lpwstr>
  </property>
  <property fmtid="{D5CDD505-2E9C-101B-9397-08002B2CF9AE}" pid="6" name="MSIP_Label_eca8cc02-c791-4ada-96ac-000306c88040_SiteId">
    <vt:lpwstr>f41eb5c6-516f-48ac-b764-f74b0141cee1</vt:lpwstr>
  </property>
  <property fmtid="{D5CDD505-2E9C-101B-9397-08002B2CF9AE}" pid="7" name="MSIP_Label_eca8cc02-c791-4ada-96ac-000306c88040_ActionId">
    <vt:lpwstr>49778d6b-1fad-408e-9241-a2d5b5f4ab8a</vt:lpwstr>
  </property>
  <property fmtid="{D5CDD505-2E9C-101B-9397-08002B2CF9AE}" pid="8" name="MSIP_Label_eca8cc02-c791-4ada-96ac-000306c88040_ContentBits">
    <vt:lpwstr>0</vt:lpwstr>
  </property>
</Properties>
</file>